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15" windowHeight="11760"/>
  </bookViews>
  <sheets>
    <sheet name="стр 1-4" sheetId="1" r:id="rId1"/>
    <sheet name="стр 5-6" sheetId="3" r:id="rId2"/>
  </sheets>
  <definedNames>
    <definedName name="_xlnm.Print_Area" localSheetId="1">'стр 5-6'!$A$1:$J$55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E62" i="1"/>
  <c r="G18" i="3"/>
  <c r="E98" i="1"/>
  <c r="E66" i="1"/>
  <c r="E36" i="1"/>
  <c r="E44" i="1"/>
  <c r="G34" i="3" l="1"/>
  <c r="E38" i="1"/>
  <c r="E100" i="1" l="1"/>
  <c r="G21" i="3" l="1"/>
  <c r="E83" i="1" l="1"/>
  <c r="E82" i="1"/>
  <c r="E75" i="1" l="1"/>
  <c r="E74" i="1" s="1"/>
  <c r="E29" i="1" l="1"/>
  <c r="I21" i="3" l="1"/>
  <c r="H21" i="3"/>
  <c r="G98" i="1"/>
  <c r="F98" i="1"/>
  <c r="G44" i="1"/>
  <c r="F44" i="1"/>
  <c r="G66" i="1"/>
  <c r="G62" i="1"/>
  <c r="F66" i="1"/>
  <c r="F62" i="1"/>
  <c r="G36" i="1"/>
  <c r="F36" i="1"/>
  <c r="G17" i="3" l="1"/>
  <c r="E81" i="1" l="1"/>
  <c r="E61" i="1" l="1"/>
  <c r="E94" i="1" l="1"/>
  <c r="E60" i="1" s="1"/>
  <c r="G65" i="1" l="1"/>
  <c r="F65" i="1"/>
  <c r="E65" i="1"/>
  <c r="F42" i="1" l="1"/>
  <c r="G42" i="1"/>
  <c r="E42" i="1"/>
  <c r="E35" i="1" l="1"/>
  <c r="E31" i="1" s="1"/>
  <c r="H33" i="3" l="1"/>
  <c r="I33" i="3"/>
  <c r="J33" i="3"/>
  <c r="G33" i="3"/>
  <c r="H17" i="3"/>
  <c r="I17" i="3"/>
  <c r="J17" i="3"/>
  <c r="H20" i="3"/>
  <c r="I20" i="3"/>
  <c r="J20" i="3"/>
  <c r="G20" i="3"/>
  <c r="F35" i="1"/>
  <c r="F31" i="1" s="1"/>
  <c r="G35" i="1"/>
  <c r="G31" i="1" s="1"/>
  <c r="H35" i="1"/>
  <c r="E48" i="1"/>
  <c r="F48" i="1"/>
  <c r="G48" i="1"/>
  <c r="H48" i="1"/>
  <c r="H31" i="1" s="1"/>
  <c r="F61" i="1"/>
  <c r="G61" i="1"/>
  <c r="F81" i="1"/>
  <c r="G81" i="1"/>
  <c r="F94" i="1"/>
  <c r="G94" i="1"/>
  <c r="H94" i="1"/>
  <c r="G60" i="1" l="1"/>
  <c r="J16" i="3"/>
  <c r="J8" i="3" s="1"/>
  <c r="H16" i="3"/>
  <c r="H8" i="3" s="1"/>
  <c r="H41" i="3" s="1"/>
  <c r="H38" i="3" s="1"/>
  <c r="F60" i="1"/>
  <c r="I16" i="3"/>
  <c r="I8" i="3" s="1"/>
  <c r="I42" i="3" s="1"/>
  <c r="I38" i="3" s="1"/>
  <c r="G16" i="3"/>
  <c r="G8" i="3" l="1"/>
  <c r="G40" i="3"/>
  <c r="G38" i="3" s="1"/>
</calcChain>
</file>

<file path=xl/sharedStrings.xml><?xml version="1.0" encoding="utf-8"?>
<sst xmlns="http://schemas.openxmlformats.org/spreadsheetml/2006/main" count="433" uniqueCount="317">
  <si>
    <t>Утверждаю</t>
  </si>
  <si>
    <t>(подпись)</t>
  </si>
  <si>
    <t>(расшифровка подписи)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</si>
  <si>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</si>
  <si>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</si>
  <si>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</si>
  <si>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</si>
  <si>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</si>
  <si>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</si>
  <si>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</si>
  <si>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</si>
  <si>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</si>
  <si>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</si>
  <si>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</si>
  <si>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</si>
  <si>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</si>
  <si>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</si>
  <si>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</si>
  <si>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</si>
  <si>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</si>
  <si>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</si>
  <si>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</si>
  <si>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</si>
  <si>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</si>
  <si>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</si>
  <si>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</si>
  <si>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</si>
  <si>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</si>
  <si>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</si>
  <si>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</si>
  <si>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0001</t>
  </si>
  <si>
    <t>х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</si>
  <si>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</si>
  <si>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</si>
  <si>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</si>
  <si>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</si>
  <si>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</si>
  <si>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</si>
  <si>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</si>
  <si>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</si>
  <si>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</si>
  <si>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</si>
  <si>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</si>
  <si>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</si>
  <si>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</si>
  <si>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</si>
  <si>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</si>
  <si>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</si>
  <si>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</si>
  <si>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</si>
  <si>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</si>
  <si>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</si>
  <si>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</si>
  <si>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</si>
  <si>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</si>
  <si>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</si>
  <si>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1510</t>
  </si>
  <si>
    <t>целевые субсидии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</si>
  <si>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</si>
  <si>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</si>
  <si>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</si>
  <si>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</si>
  <si>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</si>
  <si>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</si>
  <si>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</si>
  <si>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</si>
  <si>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</si>
  <si>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</si>
  <si>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</si>
  <si>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</si>
  <si>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</si>
  <si>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</si>
  <si>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</si>
  <si>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</si>
  <si>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</si>
  <si>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</si>
  <si>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</si>
  <si>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</si>
  <si>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</si>
  <si>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</si>
  <si>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</si>
  <si>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</si>
  <si>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</si>
  <si>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</si>
  <si>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</si>
  <si>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</si>
  <si>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</si>
  <si>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</si>
  <si>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</si>
  <si>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</si>
  <si>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</si>
  <si>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</si>
  <si>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</si>
  <si>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</si>
  <si>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</si>
  <si>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
на оплату труда стажеров</t>
  </si>
  <si>
    <t>2172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</si>
  <si>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</si>
  <si>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</si>
  <si>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</si>
  <si>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</si>
  <si>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</si>
  <si>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</si>
  <si>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</si>
  <si>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</si>
  <si>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</si>
  <si>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</si>
  <si>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</si>
  <si>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</si>
  <si>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</si>
  <si>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</si>
  <si>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</si>
  <si>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</si>
  <si>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</si>
  <si>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</si>
  <si>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</si>
  <si>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</si>
  <si>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</si>
  <si>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</si>
  <si>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</si>
  <si>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</si>
  <si>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</si>
  <si>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</si>
  <si>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</si>
  <si>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</si>
  <si>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</si>
  <si>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</si>
  <si>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</si>
  <si>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</si>
  <si>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</si>
  <si>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</si>
  <si>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</si>
  <si>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</si>
  <si>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</si>
  <si>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</si>
  <si>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</si>
  <si>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</si>
  <si>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</si>
  <si>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</si>
  <si>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</si>
  <si>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</si>
  <si>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2600</t>
  </si>
  <si>
    <t>2610</t>
  </si>
  <si>
    <t>241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</si>
  <si>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</si>
  <si>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</si>
  <si>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</si>
  <si>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</si>
  <si>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</si>
  <si>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</si>
  <si>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</si>
  <si>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</si>
  <si>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</si>
  <si>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</si>
  <si>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</si>
  <si>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</si>
  <si>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</si>
  <si>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407</t>
  </si>
  <si>
    <t>3000</t>
  </si>
  <si>
    <t>100</t>
  </si>
  <si>
    <t>3010</t>
  </si>
  <si>
    <t>3020</t>
  </si>
  <si>
    <t>3030</t>
  </si>
  <si>
    <t>4000</t>
  </si>
  <si>
    <t>из них:
возврат в бюджет средств субсидии</t>
  </si>
  <si>
    <t>4010</t>
  </si>
  <si>
    <t>610</t>
  </si>
  <si>
    <t>(наименование должности лица, утверждающего документ )</t>
  </si>
  <si>
    <t xml:space="preserve">доходы от платных услуг, средства от приносящей доход деятельности </t>
  </si>
  <si>
    <t>1230</t>
  </si>
  <si>
    <t>№
п/п</t>
  </si>
  <si>
    <t>Коды
строк</t>
  </si>
  <si>
    <t>Год
начала закупки</t>
  </si>
  <si>
    <t>(текущий финансовый год)</t>
  </si>
  <si>
    <t>(первый год планового периода)</t>
  </si>
  <si>
    <t>(второй год планового периода)</t>
  </si>
  <si>
    <t>26000</t>
  </si>
  <si>
    <t>1.1</t>
  </si>
  <si>
    <t>26100</t>
  </si>
  <si>
    <t>1.2</t>
  </si>
  <si>
    <t>26200</t>
  </si>
  <si>
    <t>1.3</t>
  </si>
  <si>
    <t>26300</t>
  </si>
  <si>
    <t>1.4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</si>
  <si>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</si>
  <si>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</si>
  <si>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</si>
  <si>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</si>
  <si>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</si>
  <si>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</si>
  <si>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</si>
  <si>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</si>
  <si>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</si>
  <si>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</si>
  <si>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</si>
  <si>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</si>
  <si>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</si>
  <si>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</si>
  <si>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</si>
  <si>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</si>
  <si>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</si>
  <si>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</si>
  <si>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</si>
  <si>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</si>
  <si>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</si>
  <si>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</si>
  <si>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</si>
  <si>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</si>
  <si>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</si>
  <si>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</si>
  <si>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</si>
  <si>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</si>
  <si>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</si>
  <si>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</si>
  <si>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</si>
  <si>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в соответствии с Федеральным законом № 223-ФЗ</t>
  </si>
  <si>
    <t>26452</t>
  </si>
  <si>
    <t>26500</t>
  </si>
  <si>
    <t>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</si>
  <si>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</si>
  <si>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</si>
  <si>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</si>
  <si>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</si>
  <si>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</si>
  <si>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</si>
  <si>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глава по БК</t>
  </si>
  <si>
    <t>Управление образования администрации Петровского муниципального района Саратовской области</t>
  </si>
  <si>
    <t>Тел. 2-54-48</t>
  </si>
  <si>
    <t>Муниципальное бюджетное общеобразовательное учреждение «Средняя общеобразовательная школа  с.Кожевино  Петровского района Саратовской области»</t>
  </si>
  <si>
    <t>6444006118</t>
  </si>
  <si>
    <t>Мазяркина Л.С.</t>
  </si>
  <si>
    <t>Раздел 2. Сведения по выплатам на закупки товаров, работ, услуг  МБОУ СОШ с.Кожевино</t>
  </si>
  <si>
    <t>1410</t>
  </si>
  <si>
    <t>1420</t>
  </si>
  <si>
    <t xml:space="preserve"> Поступление текущего характера от иных резидентов</t>
  </si>
  <si>
    <t>1430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</si>
  <si>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</si>
  <si>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</si>
  <si>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</si>
  <si>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 xml:space="preserve">иные  выплаты населению </t>
  </si>
  <si>
    <t>из них:
гранты, предоставляемые бюджетным учреждениям</t>
  </si>
  <si>
    <t>из них:
гранты, предоставляемые автономным  учреждениям</t>
  </si>
  <si>
    <t xml:space="preserve">
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</si>
  <si>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</si>
  <si>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</si>
  <si>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</si>
  <si>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</si>
  <si>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1.3.1</t>
  </si>
  <si>
    <t>в том числе : в соответствии с Федеральным законом № 44-ФЗ</t>
  </si>
  <si>
    <t>26310</t>
  </si>
  <si>
    <t>из них &lt;10.1&gt; :</t>
  </si>
  <si>
    <t>26310.1</t>
  </si>
  <si>
    <t>1.3.2</t>
  </si>
  <si>
    <t>26320</t>
  </si>
  <si>
    <t>26421.1</t>
  </si>
  <si>
    <t>26451.1</t>
  </si>
  <si>
    <t>613</t>
  </si>
  <si>
    <t>623</t>
  </si>
  <si>
    <t>634</t>
  </si>
  <si>
    <t>26421.2</t>
  </si>
  <si>
    <t xml:space="preserve">Руководитель  МКУ ЦБ 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</si>
  <si>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</si>
  <si>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246</t>
  </si>
  <si>
    <t>закупку энергетических ресурсов</t>
  </si>
  <si>
    <t>2660</t>
  </si>
  <si>
    <t>247</t>
  </si>
  <si>
    <t>2700</t>
  </si>
  <si>
    <t>2710</t>
  </si>
  <si>
    <t>2720</t>
  </si>
  <si>
    <t xml:space="preserve">в том числе:
закупку научно-исследовательских, опытно-конструкторских и технологических работ
</t>
  </si>
  <si>
    <t>Уникальный код &lt;10.2&gt;</t>
  </si>
  <si>
    <t>из них &lt;10.2&gt; :</t>
  </si>
  <si>
    <t>26310.2</t>
  </si>
  <si>
    <t>26430.1</t>
  </si>
  <si>
    <t>26430.2</t>
  </si>
  <si>
    <t>26451.2</t>
  </si>
  <si>
    <t>2024</t>
  </si>
  <si>
    <r>
      <t xml:space="preserve">Выплаты на закупку товаров, работ, услуг, всего </t>
    </r>
    <r>
      <rPr>
        <b/>
        <vertAlign val="superscript"/>
        <sz val="10"/>
        <rFont val="Times New Roman"/>
        <family val="1"/>
        <charset val="204"/>
      </rPr>
      <t>11</t>
    </r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</si>
  <si>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10"/>
        <rFont val="Times New Roman"/>
        <family val="1"/>
        <charset val="204"/>
      </rPr>
      <t>12</t>
    </r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</si>
  <si>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</si>
  <si>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10"/>
        <color theme="1"/>
        <rFont val="Times New Roman"/>
        <family val="1"/>
        <charset val="204"/>
      </rPr>
      <t>13</t>
    </r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</si>
  <si>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14</t>
    </r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</si>
  <si>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</si>
  <si>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15</t>
    </r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</si>
  <si>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10"/>
        <rFont val="Times New Roman"/>
        <family val="1"/>
        <charset val="204"/>
      </rPr>
      <t>16</t>
    </r>
  </si>
  <si>
    <t>26421.3</t>
  </si>
  <si>
    <t>26421.4</t>
  </si>
  <si>
    <r>
      <t>МОУ Петровского района                                                          __________           Белкина</t>
    </r>
    <r>
      <rPr>
        <u/>
        <sz val="10"/>
        <color theme="1"/>
        <rFont val="Times New Roman"/>
        <family val="1"/>
        <charset val="204"/>
      </rPr>
      <t xml:space="preserve">  Н.Н.</t>
    </r>
  </si>
  <si>
    <t>на 2024г</t>
  </si>
  <si>
    <t>на 2025г</t>
  </si>
  <si>
    <t>2025</t>
  </si>
  <si>
    <r>
      <t xml:space="preserve">Код по бюджетной классификации Российской Федерации </t>
    </r>
    <r>
      <rPr>
        <vertAlign val="superscript"/>
        <sz val="9"/>
        <rFont val="Times New Roman"/>
        <family val="1"/>
        <charset val="204"/>
      </rPr>
      <t>10.1</t>
    </r>
  </si>
  <si>
    <r>
      <t xml:space="preserve">Остаток средств на начало текущего финансового года </t>
    </r>
    <r>
      <rPr>
        <vertAlign val="superscript"/>
        <sz val="9"/>
        <rFont val="Times New Roman"/>
        <family val="1"/>
        <charset val="204"/>
      </rPr>
      <t>5</t>
    </r>
  </si>
  <si>
    <r>
      <t xml:space="preserve">Остаток средств на конец текущего финансового года </t>
    </r>
    <r>
      <rPr>
        <vertAlign val="superscript"/>
        <sz val="9"/>
        <rFont val="Times New Roman"/>
        <family val="1"/>
        <charset val="204"/>
      </rPr>
      <t>5</t>
    </r>
  </si>
  <si>
    <r>
      <t xml:space="preserve">прочие поступления, всего </t>
    </r>
    <r>
      <rPr>
        <vertAlign val="superscript"/>
        <sz val="9"/>
        <rFont val="Times New Roman"/>
        <family val="1"/>
        <charset val="204"/>
      </rPr>
      <t>6</t>
    </r>
  </si>
  <si>
    <r>
      <t xml:space="preserve">расходы на закупку товаров, работ, услуг, всего </t>
    </r>
    <r>
      <rPr>
        <b/>
        <vertAlign val="superscript"/>
        <sz val="9"/>
        <rFont val="Times New Roman"/>
        <family val="1"/>
        <charset val="204"/>
      </rPr>
      <t>7</t>
    </r>
  </si>
  <si>
    <r>
      <t xml:space="preserve">Выплаты, уменьшающие доход, всего </t>
    </r>
    <r>
      <rPr>
        <b/>
        <vertAlign val="superscript"/>
        <sz val="9"/>
        <rFont val="Times New Roman"/>
        <family val="1"/>
        <charset val="204"/>
      </rPr>
      <t>8</t>
    </r>
  </si>
  <si>
    <r>
      <t xml:space="preserve">в том числе:
налог на прибыль </t>
    </r>
    <r>
      <rPr>
        <vertAlign val="superscript"/>
        <sz val="9"/>
        <rFont val="Times New Roman"/>
        <family val="1"/>
        <charset val="204"/>
      </rPr>
      <t>8</t>
    </r>
  </si>
  <si>
    <r>
      <t xml:space="preserve">налог на добавленную стоимость </t>
    </r>
    <r>
      <rPr>
        <vertAlign val="superscript"/>
        <sz val="9"/>
        <rFont val="Times New Roman"/>
        <family val="1"/>
        <charset val="204"/>
      </rPr>
      <t>8</t>
    </r>
  </si>
  <si>
    <r>
      <t xml:space="preserve">прочие налоги, уменьшающие доход </t>
    </r>
    <r>
      <rPr>
        <vertAlign val="superscript"/>
        <sz val="9"/>
        <rFont val="Times New Roman"/>
        <family val="1"/>
        <charset val="204"/>
      </rPr>
      <t>8</t>
    </r>
  </si>
  <si>
    <r>
      <t xml:space="preserve">Прочие выплаты, всего </t>
    </r>
    <r>
      <rPr>
        <b/>
        <vertAlign val="superscript"/>
        <sz val="9"/>
        <rFont val="Times New Roman"/>
        <family val="1"/>
        <charset val="204"/>
      </rPr>
      <t>9</t>
    </r>
  </si>
  <si>
    <t>План финансово-хозяйственной деятельности на 2024 г.</t>
  </si>
  <si>
    <t>( на плановый период 2025 и 2026 годов )</t>
  </si>
  <si>
    <r>
      <t xml:space="preserve">Код по бюджетной классификации Российской Федерации </t>
    </r>
    <r>
      <rPr>
        <b/>
        <vertAlign val="superscript"/>
        <sz val="9"/>
        <rFont val="Times New Roman"/>
        <family val="1"/>
        <charset val="204"/>
      </rPr>
      <t>3</t>
    </r>
  </si>
  <si>
    <r>
      <t xml:space="preserve">Аналити-ческий код </t>
    </r>
    <r>
      <rPr>
        <b/>
        <vertAlign val="superscript"/>
        <sz val="9"/>
        <rFont val="Times New Roman"/>
        <family val="1"/>
        <charset val="204"/>
      </rPr>
      <t>4</t>
    </r>
  </si>
  <si>
    <t>на 2026г</t>
  </si>
  <si>
    <t>на 2024г.</t>
  </si>
  <si>
    <t xml:space="preserve">Исполнитель                                                                               ___________Курносова О.Ф.               </t>
  </si>
  <si>
    <t>2026</t>
  </si>
  <si>
    <t>0702000Е4А2131244</t>
  </si>
  <si>
    <t>0702000Е172131244</t>
  </si>
  <si>
    <t>0702000Е1А1721244</t>
  </si>
  <si>
    <t>П.В.Бояркин</t>
  </si>
  <si>
    <t xml:space="preserve">И.о.начальника управления образования   администрации Петровского муниципального района                    </t>
  </si>
  <si>
    <t>" 15  " ноября 2024 г</t>
  </si>
  <si>
    <t xml:space="preserve">  от   " 28  "  декабря  2024 г</t>
  </si>
  <si>
    <t>" 28 " декабря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</si>
</sst>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4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center" vertical="top"/>
    </xf>
    <xf numFmtId="49" fontId="5" fillId="0" borderId="17" xfId="0" applyNumberFormat="1" applyFont="1" applyBorder="1" applyAlignment="1"/>
    <xf numFmtId="49" fontId="5" fillId="0" borderId="3" xfId="0" applyNumberFormat="1" applyFont="1" applyBorder="1" applyAlignment="1">
      <alignment horizontal="center" vertical="top"/>
    </xf>
    <xf numFmtId="49" fontId="5" fillId="0" borderId="18" xfId="0" applyNumberFormat="1" applyFont="1" applyBorder="1" applyAlignment="1"/>
    <xf numFmtId="49" fontId="5" fillId="0" borderId="3" xfId="0" applyNumberFormat="1" applyFont="1" applyBorder="1" applyAlignment="1">
      <alignment vertical="top"/>
    </xf>
    <xf numFmtId="49" fontId="5" fillId="0" borderId="25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49" fontId="7" fillId="0" borderId="28" xfId="0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vertical="top"/>
    </xf>
    <xf numFmtId="49" fontId="5" fillId="0" borderId="9" xfId="0" applyNumberFormat="1" applyFont="1" applyBorder="1" applyAlignment="1">
      <alignment vertical="top"/>
    </xf>
    <xf numFmtId="0" fontId="12" fillId="0" borderId="0" xfId="0" applyFont="1"/>
    <xf numFmtId="0" fontId="5" fillId="0" borderId="0" xfId="0" applyNumberFormat="1" applyFont="1" applyBorder="1" applyAlignment="1">
      <alignment horizontal="right"/>
    </xf>
    <xf numFmtId="49" fontId="5" fillId="2" borderId="7" xfId="0" applyNumberFormat="1" applyFont="1" applyFill="1" applyBorder="1" applyAlignment="1"/>
    <xf numFmtId="49" fontId="5" fillId="2" borderId="15" xfId="0" applyNumberFormat="1" applyFont="1" applyFill="1" applyBorder="1" applyAlignment="1"/>
    <xf numFmtId="4" fontId="2" fillId="2" borderId="25" xfId="0" applyNumberFormat="1" applyFont="1" applyFill="1" applyBorder="1" applyAlignment="1">
      <alignment vertical="center"/>
    </xf>
    <xf numFmtId="4" fontId="2" fillId="2" borderId="25" xfId="0" applyNumberFormat="1" applyFont="1" applyFill="1" applyBorder="1" applyAlignment="1"/>
    <xf numFmtId="49" fontId="5" fillId="2" borderId="8" xfId="0" applyNumberFormat="1" applyFont="1" applyFill="1" applyBorder="1" applyAlignment="1"/>
    <xf numFmtId="49" fontId="5" fillId="2" borderId="11" xfId="0" applyNumberFormat="1" applyFont="1" applyFill="1" applyBorder="1" applyAlignment="1"/>
    <xf numFmtId="49" fontId="8" fillId="2" borderId="8" xfId="0" applyNumberFormat="1" applyFont="1" applyFill="1" applyBorder="1" applyAlignment="1"/>
    <xf numFmtId="49" fontId="8" fillId="2" borderId="11" xfId="0" applyNumberFormat="1" applyFont="1" applyFill="1" applyBorder="1" applyAlignment="1"/>
    <xf numFmtId="0" fontId="2" fillId="2" borderId="11" xfId="0" applyNumberFormat="1" applyFont="1" applyFill="1" applyBorder="1" applyAlignment="1">
      <alignment vertical="top"/>
    </xf>
    <xf numFmtId="0" fontId="10" fillId="2" borderId="11" xfId="0" applyNumberFormat="1" applyFont="1" applyFill="1" applyBorder="1" applyAlignment="1">
      <alignment vertical="top"/>
    </xf>
    <xf numFmtId="49" fontId="5" fillId="2" borderId="16" xfId="0" applyNumberFormat="1" applyFont="1" applyFill="1" applyBorder="1" applyAlignment="1"/>
    <xf numFmtId="49" fontId="5" fillId="2" borderId="3" xfId="0" applyNumberFormat="1" applyFont="1" applyFill="1" applyBorder="1" applyAlignment="1"/>
    <xf numFmtId="0" fontId="2" fillId="2" borderId="3" xfId="0" applyNumberFormat="1" applyFont="1" applyFill="1" applyBorder="1" applyAlignment="1">
      <alignment vertical="top"/>
    </xf>
    <xf numFmtId="49" fontId="5" fillId="2" borderId="17" xfId="0" applyNumberFormat="1" applyFont="1" applyFill="1" applyBorder="1" applyAlignment="1"/>
    <xf numFmtId="49" fontId="5" fillId="2" borderId="18" xfId="0" applyNumberFormat="1" applyFont="1" applyFill="1" applyBorder="1" applyAlignment="1"/>
    <xf numFmtId="0" fontId="3" fillId="2" borderId="18" xfId="0" applyNumberFormat="1" applyFont="1" applyFill="1" applyBorder="1" applyAlignment="1">
      <alignment vertical="top"/>
    </xf>
    <xf numFmtId="49" fontId="8" fillId="2" borderId="7" xfId="0" applyNumberFormat="1" applyFont="1" applyFill="1" applyBorder="1" applyAlignment="1"/>
    <xf numFmtId="49" fontId="8" fillId="2" borderId="15" xfId="0" applyNumberFormat="1" applyFont="1" applyFill="1" applyBorder="1" applyAlignment="1"/>
    <xf numFmtId="0" fontId="10" fillId="2" borderId="15" xfId="0" applyNumberFormat="1" applyFont="1" applyFill="1" applyBorder="1" applyAlignment="1">
      <alignment vertical="top"/>
    </xf>
    <xf numFmtId="0" fontId="2" fillId="2" borderId="11" xfId="0" applyNumberFormat="1" applyFont="1" applyFill="1" applyBorder="1" applyAlignment="1"/>
    <xf numFmtId="49" fontId="5" fillId="2" borderId="19" xfId="0" applyNumberFormat="1" applyFont="1" applyFill="1" applyBorder="1" applyAlignment="1"/>
    <xf numFmtId="49" fontId="5" fillId="2" borderId="12" xfId="0" applyNumberFormat="1" applyFont="1" applyFill="1" applyBorder="1" applyAlignment="1"/>
    <xf numFmtId="0" fontId="3" fillId="2" borderId="12" xfId="0" applyNumberFormat="1" applyFont="1" applyFill="1" applyBorder="1" applyAlignment="1">
      <alignment vertical="top"/>
    </xf>
    <xf numFmtId="2" fontId="2" fillId="2" borderId="11" xfId="0" applyNumberFormat="1" applyFont="1" applyFill="1" applyBorder="1" applyAlignment="1">
      <alignment vertical="top"/>
    </xf>
    <xf numFmtId="2" fontId="10" fillId="2" borderId="11" xfId="0" applyNumberFormat="1" applyFont="1" applyFill="1" applyBorder="1" applyAlignment="1">
      <alignment vertical="top"/>
    </xf>
    <xf numFmtId="2" fontId="11" fillId="2" borderId="11" xfId="0" applyNumberFormat="1" applyFont="1" applyFill="1" applyBorder="1" applyAlignment="1"/>
    <xf numFmtId="2" fontId="2" fillId="2" borderId="11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/>
    <xf numFmtId="49" fontId="5" fillId="2" borderId="14" xfId="0" applyNumberFormat="1" applyFont="1" applyFill="1" applyBorder="1" applyAlignment="1"/>
    <xf numFmtId="2" fontId="2" fillId="2" borderId="14" xfId="0" applyNumberFormat="1" applyFont="1" applyFill="1" applyBorder="1" applyAlignment="1">
      <alignment vertical="top"/>
    </xf>
    <xf numFmtId="0" fontId="2" fillId="2" borderId="15" xfId="0" applyNumberFormat="1" applyFont="1" applyFill="1" applyBorder="1" applyAlignment="1">
      <alignment vertical="top"/>
    </xf>
    <xf numFmtId="0" fontId="2" fillId="2" borderId="12" xfId="0" applyNumberFormat="1" applyFont="1" applyFill="1" applyBorder="1" applyAlignment="1">
      <alignment vertical="top"/>
    </xf>
    <xf numFmtId="49" fontId="5" fillId="2" borderId="25" xfId="0" applyNumberFormat="1" applyFont="1" applyFill="1" applyBorder="1" applyAlignment="1"/>
    <xf numFmtId="0" fontId="2" fillId="2" borderId="25" xfId="0" applyNumberFormat="1" applyFont="1" applyFill="1" applyBorder="1" applyAlignment="1">
      <alignment vertical="top"/>
    </xf>
    <xf numFmtId="0" fontId="2" fillId="2" borderId="5" xfId="0" applyNumberFormat="1" applyFont="1" applyFill="1" applyBorder="1" applyAlignment="1"/>
    <xf numFmtId="49" fontId="2" fillId="2" borderId="21" xfId="0" applyNumberFormat="1" applyFont="1" applyFill="1" applyBorder="1" applyAlignment="1"/>
    <xf numFmtId="49" fontId="2" fillId="2" borderId="5" xfId="0" applyNumberFormat="1" applyFont="1" applyFill="1" applyBorder="1" applyAlignment="1"/>
    <xf numFmtId="0" fontId="2" fillId="2" borderId="5" xfId="0" applyNumberFormat="1" applyFont="1" applyFill="1" applyBorder="1" applyAlignment="1">
      <alignment vertical="top"/>
    </xf>
    <xf numFmtId="0" fontId="2" fillId="2" borderId="5" xfId="0" applyNumberFormat="1" applyFont="1" applyFill="1" applyBorder="1" applyAlignment="1">
      <alignment vertical="top" wrapText="1"/>
    </xf>
    <xf numFmtId="0" fontId="2" fillId="2" borderId="12" xfId="0" applyNumberFormat="1" applyFont="1" applyFill="1" applyBorder="1" applyAlignment="1"/>
    <xf numFmtId="49" fontId="2" fillId="2" borderId="19" xfId="0" applyNumberFormat="1" applyFont="1" applyFill="1" applyBorder="1" applyAlignment="1"/>
    <xf numFmtId="49" fontId="2" fillId="2" borderId="12" xfId="0" applyNumberFormat="1" applyFont="1" applyFill="1" applyBorder="1" applyAlignment="1"/>
    <xf numFmtId="0" fontId="2" fillId="2" borderId="14" xfId="0" applyNumberFormat="1" applyFont="1" applyFill="1" applyBorder="1" applyAlignment="1">
      <alignment vertical="top"/>
    </xf>
    <xf numFmtId="4" fontId="2" fillId="2" borderId="14" xfId="0" applyNumberFormat="1" applyFont="1" applyFill="1" applyBorder="1" applyAlignment="1">
      <alignment vertical="center"/>
    </xf>
    <xf numFmtId="4" fontId="17" fillId="2" borderId="25" xfId="0" applyNumberFormat="1" applyFont="1" applyFill="1" applyBorder="1" applyAlignment="1">
      <alignment vertical="center"/>
    </xf>
    <xf numFmtId="4" fontId="19" fillId="2" borderId="25" xfId="0" applyNumberFormat="1" applyFont="1" applyFill="1" applyBorder="1" applyAlignment="1">
      <alignment vertical="center"/>
    </xf>
    <xf numFmtId="4" fontId="20" fillId="2" borderId="25" xfId="0" applyNumberFormat="1" applyFont="1" applyFill="1" applyBorder="1" applyAlignment="1">
      <alignment vertical="center"/>
    </xf>
    <xf numFmtId="0" fontId="19" fillId="2" borderId="11" xfId="0" applyNumberFormat="1" applyFont="1" applyFill="1" applyBorder="1" applyAlignment="1">
      <alignment vertical="top"/>
    </xf>
    <xf numFmtId="2" fontId="17" fillId="2" borderId="25" xfId="0" applyNumberFormat="1" applyFont="1" applyFill="1" applyBorder="1" applyAlignment="1">
      <alignment vertical="center"/>
    </xf>
    <xf numFmtId="49" fontId="13" fillId="2" borderId="8" xfId="0" applyNumberFormat="1" applyFont="1" applyFill="1" applyBorder="1" applyAlignment="1"/>
    <xf numFmtId="0" fontId="2" fillId="2" borderId="5" xfId="0" applyNumberFormat="1" applyFont="1" applyFill="1" applyBorder="1" applyAlignment="1">
      <alignment wrapText="1"/>
    </xf>
    <xf numFmtId="49" fontId="5" fillId="2" borderId="21" xfId="0" applyNumberFormat="1" applyFont="1" applyFill="1" applyBorder="1" applyAlignment="1"/>
    <xf numFmtId="0" fontId="2" fillId="2" borderId="12" xfId="0" applyNumberFormat="1" applyFont="1" applyFill="1" applyBorder="1" applyAlignment="1">
      <alignment wrapText="1"/>
    </xf>
    <xf numFmtId="49" fontId="10" fillId="2" borderId="12" xfId="0" applyNumberFormat="1" applyFont="1" applyFill="1" applyBorder="1" applyAlignment="1"/>
    <xf numFmtId="4" fontId="19" fillId="2" borderId="15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4" fontId="19" fillId="2" borderId="11" xfId="0" applyNumberFormat="1" applyFont="1" applyFill="1" applyBorder="1" applyAlignment="1">
      <alignment vertical="top"/>
    </xf>
    <xf numFmtId="4" fontId="19" fillId="2" borderId="25" xfId="0" applyNumberFormat="1" applyFont="1" applyFill="1" applyBorder="1" applyAlignment="1"/>
    <xf numFmtId="4" fontId="17" fillId="2" borderId="25" xfId="0" applyNumberFormat="1" applyFont="1" applyFill="1" applyBorder="1" applyAlignment="1"/>
    <xf numFmtId="4" fontId="20" fillId="2" borderId="25" xfId="0" applyNumberFormat="1" applyFont="1" applyFill="1" applyBorder="1" applyAlignment="1"/>
    <xf numFmtId="0" fontId="19" fillId="2" borderId="25" xfId="0" applyNumberFormat="1" applyFont="1" applyFill="1" applyBorder="1" applyAlignment="1">
      <alignment vertical="top"/>
    </xf>
    <xf numFmtId="0" fontId="16" fillId="2" borderId="25" xfId="0" applyNumberFormat="1" applyFont="1" applyFill="1" applyBorder="1" applyAlignment="1"/>
    <xf numFmtId="0" fontId="17" fillId="2" borderId="25" xfId="0" applyNumberFormat="1" applyFont="1" applyFill="1" applyBorder="1" applyAlignment="1"/>
    <xf numFmtId="0" fontId="15" fillId="2" borderId="25" xfId="0" applyNumberFormat="1" applyFont="1" applyFill="1" applyBorder="1" applyAlignment="1"/>
    <xf numFmtId="4" fontId="17" fillId="2" borderId="14" xfId="0" applyNumberFormat="1" applyFont="1" applyFill="1" applyBorder="1" applyAlignment="1">
      <alignment vertical="center"/>
    </xf>
    <xf numFmtId="0" fontId="17" fillId="2" borderId="14" xfId="0" applyNumberFormat="1" applyFont="1" applyFill="1" applyBorder="1" applyAlignment="1"/>
    <xf numFmtId="49" fontId="18" fillId="2" borderId="11" xfId="0" applyNumberFormat="1" applyFont="1" applyFill="1" applyBorder="1" applyAlignment="1"/>
    <xf numFmtId="0" fontId="18" fillId="2" borderId="11" xfId="0" applyNumberFormat="1" applyFont="1" applyFill="1" applyBorder="1" applyAlignment="1">
      <alignment wrapText="1"/>
    </xf>
    <xf numFmtId="49" fontId="18" fillId="2" borderId="3" xfId="0" applyNumberFormat="1" applyFont="1" applyFill="1" applyBorder="1" applyAlignment="1"/>
    <xf numFmtId="0" fontId="18" fillId="2" borderId="3" xfId="0" applyNumberFormat="1" applyFont="1" applyFill="1" applyBorder="1" applyAlignment="1">
      <alignment wrapText="1"/>
    </xf>
    <xf numFmtId="49" fontId="18" fillId="2" borderId="5" xfId="0" applyNumberFormat="1" applyFont="1" applyFill="1" applyBorder="1" applyAlignment="1"/>
    <xf numFmtId="49" fontId="18" fillId="2" borderId="12" xfId="0" applyNumberFormat="1" applyFont="1" applyFill="1" applyBorder="1" applyAlignment="1"/>
    <xf numFmtId="49" fontId="18" fillId="0" borderId="12" xfId="0" applyNumberFormat="1" applyFont="1" applyBorder="1" applyAlignment="1"/>
    <xf numFmtId="0" fontId="18" fillId="0" borderId="12" xfId="0" applyNumberFormat="1" applyFont="1" applyBorder="1" applyAlignment="1">
      <alignment wrapText="1"/>
    </xf>
    <xf numFmtId="4" fontId="19" fillId="2" borderId="15" xfId="0" applyNumberFormat="1" applyFont="1" applyFill="1" applyBorder="1" applyAlignment="1"/>
    <xf numFmtId="4" fontId="17" fillId="2" borderId="11" xfId="0" applyNumberFormat="1" applyFont="1" applyFill="1" applyBorder="1" applyAlignment="1"/>
    <xf numFmtId="4" fontId="19" fillId="2" borderId="11" xfId="0" applyNumberFormat="1" applyFont="1" applyFill="1" applyBorder="1" applyAlignment="1"/>
    <xf numFmtId="4" fontId="17" fillId="2" borderId="11" xfId="0" applyNumberFormat="1" applyFont="1" applyFill="1" applyBorder="1" applyAlignment="1">
      <alignment vertical="center"/>
    </xf>
    <xf numFmtId="4" fontId="17" fillId="2" borderId="15" xfId="0" applyNumberFormat="1" applyFont="1" applyFill="1" applyBorder="1" applyAlignment="1"/>
    <xf numFmtId="4" fontId="17" fillId="2" borderId="12" xfId="0" applyNumberFormat="1" applyFont="1" applyFill="1" applyBorder="1" applyAlignment="1"/>
    <xf numFmtId="4" fontId="17" fillId="2" borderId="3" xfId="0" applyNumberFormat="1" applyFont="1" applyFill="1" applyBorder="1" applyAlignment="1"/>
    <xf numFmtId="4" fontId="19" fillId="2" borderId="12" xfId="0" applyNumberFormat="1" applyFont="1" applyFill="1" applyBorder="1" applyAlignment="1"/>
    <xf numFmtId="4" fontId="20" fillId="0" borderId="18" xfId="0" applyNumberFormat="1" applyFont="1" applyBorder="1" applyAlignment="1"/>
    <xf numFmtId="4" fontId="20" fillId="0" borderId="25" xfId="0" applyNumberFormat="1" applyFont="1" applyBorder="1" applyAlignment="1"/>
    <xf numFmtId="49" fontId="5" fillId="2" borderId="11" xfId="0" applyNumberFormat="1" applyFont="1" applyFill="1" applyBorder="1" applyAlignment="1">
      <alignment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" fillId="2" borderId="25" xfId="0" applyNumberFormat="1" applyFont="1" applyFill="1" applyBorder="1" applyAlignment="1"/>
    <xf numFmtId="0" fontId="18" fillId="0" borderId="3" xfId="0" applyNumberFormat="1" applyFont="1" applyBorder="1" applyAlignment="1"/>
    <xf numFmtId="0" fontId="18" fillId="0" borderId="12" xfId="0" applyNumberFormat="1" applyFont="1" applyBorder="1" applyAlignment="1">
      <alignment vertical="top" wrapText="1"/>
    </xf>
    <xf numFmtId="49" fontId="14" fillId="2" borderId="11" xfId="0" applyNumberFormat="1" applyFont="1" applyFill="1" applyBorder="1" applyAlignment="1"/>
    <xf numFmtId="0" fontId="14" fillId="2" borderId="11" xfId="0" applyNumberFormat="1" applyFont="1" applyFill="1" applyBorder="1" applyAlignment="1">
      <alignment wrapText="1"/>
    </xf>
    <xf numFmtId="49" fontId="22" fillId="2" borderId="11" xfId="0" applyNumberFormat="1" applyFont="1" applyFill="1" applyBorder="1" applyAlignment="1"/>
    <xf numFmtId="0" fontId="22" fillId="2" borderId="11" xfId="0" applyNumberFormat="1" applyFont="1" applyFill="1" applyBorder="1" applyAlignment="1">
      <alignment wrapText="1"/>
    </xf>
    <xf numFmtId="0" fontId="25" fillId="2" borderId="11" xfId="0" applyNumberFormat="1" applyFont="1" applyFill="1" applyBorder="1" applyAlignment="1">
      <alignment wrapText="1"/>
    </xf>
    <xf numFmtId="49" fontId="22" fillId="0" borderId="11" xfId="0" applyNumberFormat="1" applyFont="1" applyBorder="1" applyAlignment="1"/>
    <xf numFmtId="49" fontId="22" fillId="2" borderId="3" xfId="0" applyNumberFormat="1" applyFont="1" applyFill="1" applyBorder="1" applyAlignment="1"/>
    <xf numFmtId="0" fontId="22" fillId="2" borderId="3" xfId="0" applyNumberFormat="1" applyFont="1" applyFill="1" applyBorder="1" applyAlignment="1">
      <alignment wrapText="1"/>
    </xf>
    <xf numFmtId="49" fontId="22" fillId="2" borderId="5" xfId="0" applyNumberFormat="1" applyFont="1" applyFill="1" applyBorder="1" applyAlignment="1"/>
    <xf numFmtId="0" fontId="27" fillId="2" borderId="5" xfId="0" applyNumberFormat="1" applyFont="1" applyFill="1" applyBorder="1" applyAlignment="1">
      <alignment wrapText="1"/>
    </xf>
    <xf numFmtId="4" fontId="17" fillId="2" borderId="25" xfId="0" applyNumberFormat="1" applyFont="1" applyFill="1" applyBorder="1" applyAlignment="1">
      <alignment horizontal="center"/>
    </xf>
    <xf numFmtId="0" fontId="22" fillId="0" borderId="0" xfId="0" applyNumberFormat="1" applyFont="1" applyBorder="1" applyAlignment="1">
      <alignment horizontal="left"/>
    </xf>
    <xf numFmtId="0" fontId="25" fillId="0" borderId="0" xfId="0" applyFont="1"/>
    <xf numFmtId="0" fontId="22" fillId="0" borderId="2" xfId="0" applyNumberFormat="1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49" fontId="30" fillId="0" borderId="0" xfId="0" applyNumberFormat="1" applyFont="1" applyBorder="1" applyAlignment="1">
      <alignment horizontal="left"/>
    </xf>
    <xf numFmtId="49" fontId="10" fillId="2" borderId="25" xfId="0" applyNumberFormat="1" applyFont="1" applyFill="1" applyBorder="1" applyAlignment="1"/>
    <xf numFmtId="0" fontId="32" fillId="0" borderId="0" xfId="0" applyFont="1"/>
    <xf numFmtId="0" fontId="18" fillId="2" borderId="11" xfId="0" applyNumberFormat="1" applyFont="1" applyFill="1" applyBorder="1" applyAlignment="1"/>
    <xf numFmtId="0" fontId="6" fillId="2" borderId="11" xfId="0" applyNumberFormat="1" applyFont="1" applyFill="1" applyBorder="1" applyAlignment="1"/>
    <xf numFmtId="0" fontId="6" fillId="2" borderId="11" xfId="0" applyNumberFormat="1" applyFont="1" applyFill="1" applyBorder="1" applyAlignment="1">
      <alignment wrapText="1"/>
    </xf>
    <xf numFmtId="0" fontId="18" fillId="2" borderId="3" xfId="0" applyNumberFormat="1" applyFont="1" applyFill="1" applyBorder="1" applyAlignment="1"/>
    <xf numFmtId="0" fontId="18" fillId="2" borderId="12" xfId="0" applyNumberFormat="1" applyFont="1" applyFill="1" applyBorder="1" applyAlignment="1"/>
    <xf numFmtId="0" fontId="6" fillId="2" borderId="12" xfId="0" applyNumberFormat="1" applyFont="1" applyFill="1" applyBorder="1" applyAlignment="1">
      <alignment wrapText="1"/>
    </xf>
    <xf numFmtId="0" fontId="18" fillId="2" borderId="12" xfId="0" applyNumberFormat="1" applyFont="1" applyFill="1" applyBorder="1" applyAlignment="1">
      <alignment wrapText="1"/>
    </xf>
    <xf numFmtId="0" fontId="34" fillId="2" borderId="0" xfId="0" applyFont="1" applyFill="1" applyAlignment="1">
      <alignment wrapText="1"/>
    </xf>
    <xf numFmtId="0" fontId="6" fillId="0" borderId="25" xfId="0" applyNumberFormat="1" applyFont="1" applyBorder="1" applyAlignment="1"/>
    <xf numFmtId="0" fontId="6" fillId="0" borderId="25" xfId="0" applyNumberFormat="1" applyFont="1" applyBorder="1" applyAlignment="1">
      <alignment vertical="top" wrapText="1"/>
    </xf>
    <xf numFmtId="49" fontId="10" fillId="2" borderId="5" xfId="0" applyNumberFormat="1" applyFont="1" applyFill="1" applyBorder="1" applyAlignment="1"/>
    <xf numFmtId="49" fontId="8" fillId="2" borderId="10" xfId="0" applyNumberFormat="1" applyFont="1" applyFill="1" applyBorder="1" applyAlignment="1"/>
    <xf numFmtId="49" fontId="8" fillId="2" borderId="14" xfId="0" applyNumberFormat="1" applyFont="1" applyFill="1" applyBorder="1" applyAlignment="1"/>
    <xf numFmtId="4" fontId="19" fillId="2" borderId="14" xfId="0" applyNumberFormat="1" applyFont="1" applyFill="1" applyBorder="1" applyAlignment="1"/>
    <xf numFmtId="0" fontId="1" fillId="0" borderId="0" xfId="0" applyNumberFormat="1" applyFont="1" applyBorder="1" applyAlignment="1">
      <alignment horizontal="center" vertical="top"/>
    </xf>
    <xf numFmtId="0" fontId="18" fillId="0" borderId="1" xfId="0" applyNumberFormat="1" applyFont="1" applyBorder="1" applyAlignment="1">
      <alignment horizontal="left"/>
    </xf>
    <xf numFmtId="0" fontId="18" fillId="0" borderId="0" xfId="0" applyNumberFormat="1" applyFont="1" applyBorder="1" applyAlignment="1">
      <alignment horizontal="left"/>
    </xf>
    <xf numFmtId="0" fontId="6" fillId="0" borderId="3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8" fillId="0" borderId="1" xfId="0" applyNumberFormat="1" applyFont="1" applyBorder="1" applyAlignment="1">
      <alignment horizontal="center" wrapText="1"/>
    </xf>
    <xf numFmtId="0" fontId="16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 wrapText="1"/>
    </xf>
    <xf numFmtId="0" fontId="5" fillId="0" borderId="26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horizontal="left"/>
    </xf>
    <xf numFmtId="0" fontId="28" fillId="0" borderId="0" xfId="0" applyFont="1" applyAlignment="1">
      <alignment vertical="center"/>
    </xf>
    <xf numFmtId="0" fontId="5" fillId="0" borderId="25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 vertical="center"/>
    </xf>
    <xf numFmtId="0" fontId="18" fillId="0" borderId="13" xfId="0" applyNumberFormat="1" applyFont="1" applyBorder="1" applyAlignment="1">
      <alignment horizontal="center" vertical="center"/>
    </xf>
    <xf numFmtId="0" fontId="18" fillId="0" borderId="22" xfId="0" applyNumberFormat="1" applyFont="1" applyBorder="1" applyAlignment="1">
      <alignment horizontal="center" vertical="center" wrapText="1"/>
    </xf>
    <xf numFmtId="0" fontId="18" fillId="0" borderId="23" xfId="0" applyNumberFormat="1" applyFont="1" applyBorder="1" applyAlignment="1">
      <alignment horizontal="center" vertical="center" wrapText="1"/>
    </xf>
    <xf numFmtId="0" fontId="18" fillId="0" borderId="24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12" xfId="0" applyNumberFormat="1" applyFont="1" applyBorder="1" applyAlignment="1">
      <alignment horizontal="center" vertical="center" wrapText="1"/>
    </xf>
    <xf numFmtId="0" fontId="18" fillId="0" borderId="25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2" fillId="0" borderId="0" xfId="0" applyNumberFormat="1" applyFont="1" applyBorder="1" applyAlignment="1">
      <alignment horizontal="left"/>
    </xf>
    <xf numFmtId="49" fontId="18" fillId="2" borderId="22" xfId="0" applyNumberFormat="1" applyFont="1" applyFill="1" applyBorder="1" applyAlignment="1">
      <alignment horizontal="center" vertical="center" wrapText="1"/>
    </xf>
    <xf numFmtId="49" fontId="31" fillId="2" borderId="23" xfId="0" applyNumberFormat="1" applyFont="1" applyFill="1" applyBorder="1" applyAlignment="1">
      <alignment horizontal="center" vertical="center" wrapText="1"/>
    </xf>
    <xf numFmtId="49" fontId="31" fillId="2" borderId="24" xfId="0" applyNumberFormat="1" applyFont="1" applyFill="1" applyBorder="1" applyAlignment="1">
      <alignment horizontal="center" vertical="center" wrapText="1"/>
    </xf>
    <xf numFmtId="49" fontId="18" fillId="2" borderId="23" xfId="0" applyNumberFormat="1" applyFont="1" applyFill="1" applyBorder="1" applyAlignment="1">
      <alignment horizontal="center" vertical="center" wrapText="1"/>
    </xf>
    <xf numFmtId="49" fontId="18" fillId="2" borderId="24" xfId="0" applyNumberFormat="1" applyFont="1" applyFill="1" applyBorder="1" applyAlignment="1">
      <alignment horizontal="center" vertical="center" wrapText="1"/>
    </xf>
    <xf numFmtId="0" fontId="18" fillId="0" borderId="2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"/>
  <sheetViews>
    <sheetView tabSelected="1" topLeftCell="A44" workbookViewId="0">
      <selection activeCell="E29" sqref="E29:E31"/>
    </sheetView>
  </sheetViews>
  <sheetFormatPr defaultRowHeight="15" x14ac:dyDescent="0.25"/>
  <cols>
    <col min="1" max="1" width="62" customWidth="1"/>
    <col min="3" max="3" width="11.28515625" customWidth="1"/>
    <col min="5" max="5" width="14.28515625" customWidth="1"/>
    <col min="6" max="6" width="14.7109375" customWidth="1"/>
    <col min="7" max="7" width="14.42578125" customWidth="1"/>
  </cols>
  <sheetData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2"/>
      <c r="B3" s="2"/>
      <c r="C3" s="2"/>
      <c r="D3" s="2"/>
      <c r="E3" s="2"/>
      <c r="F3" s="2"/>
      <c r="G3" s="162" t="s">
        <v>0</v>
      </c>
      <c r="H3" s="162"/>
      <c r="I3" s="2"/>
      <c r="J3" s="2"/>
      <c r="K3" s="2"/>
      <c r="L3" s="2"/>
      <c r="M3" s="2"/>
      <c r="N3" s="2"/>
    </row>
    <row r="4" spans="1:14" ht="24" customHeight="1" x14ac:dyDescent="0.25">
      <c r="A4" s="2"/>
      <c r="B4" s="2"/>
      <c r="C4" s="2"/>
      <c r="D4" s="2"/>
      <c r="E4" s="166" t="s">
        <v>313</v>
      </c>
      <c r="F4" s="166"/>
      <c r="G4" s="166"/>
      <c r="H4" s="166"/>
      <c r="I4" s="2"/>
      <c r="J4" s="2"/>
      <c r="K4" s="2"/>
      <c r="L4" s="2"/>
      <c r="M4" s="2"/>
      <c r="N4" s="2"/>
    </row>
    <row r="5" spans="1:14" x14ac:dyDescent="0.25">
      <c r="A5" s="1"/>
      <c r="B5" s="1"/>
      <c r="C5" s="1"/>
      <c r="D5" s="1"/>
      <c r="E5" s="165" t="s">
        <v>167</v>
      </c>
      <c r="F5" s="165"/>
      <c r="G5" s="165"/>
      <c r="H5" s="165"/>
      <c r="I5" s="1"/>
      <c r="J5" s="1"/>
      <c r="K5" s="1"/>
      <c r="L5" s="1"/>
      <c r="M5" s="1"/>
      <c r="N5" s="1"/>
    </row>
    <row r="6" spans="1:14" x14ac:dyDescent="0.25">
      <c r="A6" s="2"/>
      <c r="B6" s="2"/>
      <c r="C6" s="2"/>
      <c r="D6" s="2"/>
      <c r="E6" s="149"/>
      <c r="F6" s="150"/>
      <c r="G6" s="163" t="s">
        <v>312</v>
      </c>
      <c r="H6" s="163"/>
      <c r="I6" s="2"/>
      <c r="J6" s="2"/>
      <c r="K6" s="2"/>
      <c r="L6" s="2"/>
      <c r="M6" s="2"/>
      <c r="N6" s="2"/>
    </row>
    <row r="7" spans="1:14" x14ac:dyDescent="0.25">
      <c r="A7" s="1"/>
      <c r="B7" s="1"/>
      <c r="C7" s="1"/>
      <c r="D7" s="1"/>
      <c r="E7" s="148" t="s">
        <v>1</v>
      </c>
      <c r="F7" s="2"/>
      <c r="G7" s="164" t="s">
        <v>2</v>
      </c>
      <c r="H7" s="164"/>
      <c r="I7" s="1"/>
      <c r="J7" s="1"/>
      <c r="K7" s="1"/>
      <c r="L7" s="1"/>
      <c r="M7" s="1"/>
      <c r="N7" s="1"/>
    </row>
    <row r="8" spans="1:14" x14ac:dyDescent="0.25">
      <c r="A8" s="2"/>
      <c r="B8" s="2"/>
      <c r="C8" s="2"/>
      <c r="D8" s="2"/>
      <c r="E8" s="167" t="s">
        <v>314</v>
      </c>
      <c r="F8" s="167"/>
      <c r="G8" s="167"/>
      <c r="H8" s="167"/>
      <c r="I8" s="2"/>
      <c r="J8" s="2"/>
      <c r="K8" s="2"/>
      <c r="L8" s="2"/>
      <c r="M8" s="2"/>
      <c r="N8" s="2"/>
    </row>
    <row r="9" spans="1:14" x14ac:dyDescent="0.25">
      <c r="A9" s="1"/>
      <c r="B9" s="1"/>
      <c r="C9" s="1"/>
      <c r="D9" s="1"/>
      <c r="E9" s="1"/>
      <c r="F9" s="1"/>
      <c r="G9" s="14"/>
      <c r="H9" s="14"/>
      <c r="I9" s="1"/>
      <c r="J9" s="1"/>
      <c r="K9" s="1"/>
      <c r="L9" s="1"/>
      <c r="M9" s="1"/>
      <c r="N9" s="1"/>
    </row>
    <row r="10" spans="1:14" x14ac:dyDescent="0.25">
      <c r="A10" s="2"/>
      <c r="B10" s="2"/>
      <c r="C10" s="2"/>
      <c r="D10" s="2"/>
      <c r="E10" s="2"/>
      <c r="F10" s="2"/>
      <c r="G10" s="175"/>
      <c r="H10" s="175"/>
      <c r="I10" s="2"/>
      <c r="J10" s="2"/>
      <c r="K10" s="2"/>
      <c r="L10" s="2"/>
      <c r="M10" s="2"/>
      <c r="N10" s="2"/>
    </row>
    <row r="11" spans="1:14" ht="15.75" x14ac:dyDescent="0.25">
      <c r="A11" s="3"/>
      <c r="B11" s="129" t="s">
        <v>301</v>
      </c>
      <c r="C11" s="130"/>
      <c r="D11" s="130"/>
      <c r="E11" s="130"/>
      <c r="F11" s="130"/>
      <c r="G11" s="130"/>
      <c r="H11" s="3"/>
      <c r="I11" s="3"/>
      <c r="J11" s="3"/>
      <c r="K11" s="3"/>
      <c r="L11" s="3"/>
      <c r="M11" s="3"/>
      <c r="N11" s="3"/>
    </row>
    <row r="12" spans="1:14" ht="16.5" thickBot="1" x14ac:dyDescent="0.3">
      <c r="A12" s="4"/>
      <c r="B12" s="129" t="s">
        <v>302</v>
      </c>
      <c r="C12" s="129"/>
      <c r="D12" s="131"/>
      <c r="E12" s="129"/>
      <c r="F12" s="129"/>
      <c r="G12" s="129"/>
      <c r="H12" s="4"/>
      <c r="I12" s="4"/>
      <c r="J12" s="4"/>
      <c r="K12" s="4"/>
      <c r="L12" s="4"/>
      <c r="M12" s="4"/>
      <c r="N12" s="4"/>
    </row>
    <row r="13" spans="1:14" x14ac:dyDescent="0.25">
      <c r="A13" s="4"/>
      <c r="B13" s="5"/>
      <c r="C13" s="15"/>
      <c r="D13" s="4"/>
      <c r="E13" s="4"/>
      <c r="F13" s="4"/>
      <c r="G13" s="4"/>
      <c r="H13" s="173" t="s">
        <v>3</v>
      </c>
      <c r="I13" s="4"/>
      <c r="J13" s="4"/>
      <c r="K13" s="4"/>
      <c r="L13" s="4"/>
      <c r="M13" s="4"/>
      <c r="N13" s="4"/>
    </row>
    <row r="14" spans="1:14" ht="15.75" thickBot="1" x14ac:dyDescent="0.3">
      <c r="A14" s="3"/>
      <c r="B14" s="3"/>
      <c r="C14" s="170" t="s">
        <v>315</v>
      </c>
      <c r="D14" s="170"/>
      <c r="E14" s="170"/>
      <c r="F14" s="3"/>
      <c r="G14" s="3"/>
      <c r="H14" s="174"/>
      <c r="I14" s="3"/>
      <c r="J14" s="3"/>
      <c r="K14" s="3"/>
      <c r="L14" s="3"/>
      <c r="M14" s="3"/>
      <c r="N14" s="3"/>
    </row>
    <row r="15" spans="1:14" x14ac:dyDescent="0.25">
      <c r="A15" s="3"/>
      <c r="B15" s="16"/>
      <c r="C15" s="6"/>
      <c r="D15" s="3"/>
      <c r="E15" s="3"/>
      <c r="F15" s="6"/>
      <c r="G15" s="6" t="s">
        <v>4</v>
      </c>
      <c r="H15" s="17"/>
      <c r="I15" s="3"/>
      <c r="J15" s="3"/>
      <c r="K15" s="3"/>
      <c r="L15" s="3"/>
      <c r="M15" s="3"/>
      <c r="N15" s="3"/>
    </row>
    <row r="16" spans="1:14" x14ac:dyDescent="0.25">
      <c r="A16" s="3" t="s">
        <v>5</v>
      </c>
      <c r="B16" s="3"/>
      <c r="C16" s="3"/>
      <c r="D16" s="3"/>
      <c r="E16" s="3"/>
      <c r="F16" s="168" t="s">
        <v>6</v>
      </c>
      <c r="G16" s="169"/>
      <c r="H16" s="18"/>
      <c r="I16" s="3"/>
      <c r="J16" s="3"/>
      <c r="K16" s="3"/>
      <c r="L16" s="3"/>
      <c r="M16" s="3"/>
      <c r="N16" s="3"/>
    </row>
    <row r="17" spans="1:14" ht="38.1" customHeight="1" x14ac:dyDescent="0.25">
      <c r="A17" s="3" t="s">
        <v>7</v>
      </c>
      <c r="B17" s="172" t="s">
        <v>226</v>
      </c>
      <c r="C17" s="172"/>
      <c r="D17" s="172"/>
      <c r="E17" s="172"/>
      <c r="F17" s="23"/>
      <c r="G17" s="23" t="s">
        <v>225</v>
      </c>
      <c r="H17" s="18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168" t="s">
        <v>6</v>
      </c>
      <c r="G18" s="169"/>
      <c r="H18" s="18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23"/>
      <c r="G19" s="23" t="s">
        <v>8</v>
      </c>
      <c r="H19" s="18" t="s">
        <v>229</v>
      </c>
      <c r="I19" s="3"/>
      <c r="J19" s="3"/>
      <c r="K19" s="3"/>
      <c r="L19" s="3"/>
      <c r="M19" s="3"/>
      <c r="N19" s="3"/>
    </row>
    <row r="20" spans="1:14" ht="57.95" customHeight="1" x14ac:dyDescent="0.25">
      <c r="A20" s="3" t="s">
        <v>9</v>
      </c>
      <c r="B20" s="176" t="s">
        <v>228</v>
      </c>
      <c r="C20" s="176"/>
      <c r="D20" s="176"/>
      <c r="E20" s="176"/>
      <c r="F20" s="176"/>
      <c r="G20" s="23" t="s">
        <v>10</v>
      </c>
      <c r="H20" s="18"/>
      <c r="I20" s="3"/>
      <c r="J20" s="3"/>
      <c r="K20" s="3"/>
      <c r="L20" s="3"/>
      <c r="M20" s="3"/>
      <c r="N20" s="3"/>
    </row>
    <row r="21" spans="1:14" ht="15.75" thickBot="1" x14ac:dyDescent="0.3">
      <c r="A21" s="3" t="s">
        <v>11</v>
      </c>
      <c r="B21" s="3"/>
      <c r="C21" s="3"/>
      <c r="D21" s="3"/>
      <c r="E21" s="3"/>
      <c r="F21" s="6"/>
      <c r="G21" s="6" t="s">
        <v>12</v>
      </c>
      <c r="H21" s="19" t="s">
        <v>13</v>
      </c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171" t="s">
        <v>14</v>
      </c>
      <c r="B23" s="171"/>
      <c r="C23" s="171"/>
      <c r="D23" s="171"/>
      <c r="E23" s="171"/>
      <c r="F23" s="171"/>
      <c r="G23" s="171"/>
      <c r="H23" s="171"/>
      <c r="I23" s="7"/>
      <c r="J23" s="7"/>
      <c r="K23" s="7"/>
      <c r="L23" s="7"/>
      <c r="M23" s="7"/>
      <c r="N23" s="7"/>
    </row>
    <row r="24" spans="1:14" x14ac:dyDescent="0.25">
      <c r="A24" s="80"/>
      <c r="B24" s="80"/>
      <c r="C24" s="80"/>
      <c r="D24" s="80"/>
      <c r="E24" s="80"/>
      <c r="F24" s="80"/>
      <c r="G24" s="80"/>
      <c r="H24" s="80"/>
      <c r="I24" s="3"/>
      <c r="J24" s="3"/>
      <c r="K24" s="3"/>
      <c r="L24" s="3"/>
      <c r="M24" s="3"/>
      <c r="N24" s="3"/>
    </row>
    <row r="25" spans="1:14" ht="15" customHeight="1" x14ac:dyDescent="0.25">
      <c r="A25" s="151" t="s">
        <v>15</v>
      </c>
      <c r="B25" s="154" t="s">
        <v>16</v>
      </c>
      <c r="C25" s="157" t="s">
        <v>303</v>
      </c>
      <c r="D25" s="157" t="s">
        <v>304</v>
      </c>
      <c r="E25" s="161" t="s">
        <v>17</v>
      </c>
      <c r="F25" s="161"/>
      <c r="G25" s="161"/>
      <c r="H25" s="161"/>
      <c r="I25" s="3"/>
      <c r="J25" s="3"/>
      <c r="K25" s="3"/>
      <c r="L25" s="3"/>
      <c r="M25" s="3"/>
      <c r="N25" s="3"/>
    </row>
    <row r="26" spans="1:14" ht="15" customHeight="1" x14ac:dyDescent="0.25">
      <c r="A26" s="152"/>
      <c r="B26" s="155"/>
      <c r="C26" s="158"/>
      <c r="D26" s="158"/>
      <c r="E26" s="142" t="s">
        <v>288</v>
      </c>
      <c r="F26" s="142" t="s">
        <v>289</v>
      </c>
      <c r="G26" s="142" t="s">
        <v>305</v>
      </c>
      <c r="H26" s="160" t="s">
        <v>18</v>
      </c>
      <c r="I26" s="3"/>
      <c r="J26" s="3"/>
      <c r="K26" s="3"/>
      <c r="L26" s="3"/>
      <c r="M26" s="3"/>
      <c r="N26" s="3"/>
    </row>
    <row r="27" spans="1:14" ht="50.25" customHeight="1" x14ac:dyDescent="0.25">
      <c r="A27" s="153"/>
      <c r="B27" s="156"/>
      <c r="C27" s="159"/>
      <c r="D27" s="159"/>
      <c r="E27" s="143" t="s">
        <v>19</v>
      </c>
      <c r="F27" s="143" t="s">
        <v>20</v>
      </c>
      <c r="G27" s="143" t="s">
        <v>21</v>
      </c>
      <c r="H27" s="160"/>
      <c r="I27" s="3"/>
      <c r="J27" s="3"/>
      <c r="K27" s="3"/>
      <c r="L27" s="3"/>
      <c r="M27" s="3"/>
      <c r="N27" s="3"/>
    </row>
    <row r="28" spans="1:14" ht="21.75" customHeight="1" thickBot="1" x14ac:dyDescent="0.3">
      <c r="A28" s="8" t="s">
        <v>22</v>
      </c>
      <c r="B28" s="10" t="s">
        <v>23</v>
      </c>
      <c r="C28" s="12" t="s">
        <v>24</v>
      </c>
      <c r="D28" s="12" t="s">
        <v>25</v>
      </c>
      <c r="E28" s="13" t="s">
        <v>26</v>
      </c>
      <c r="F28" s="13" t="s">
        <v>27</v>
      </c>
      <c r="G28" s="13" t="s">
        <v>28</v>
      </c>
      <c r="H28" s="13" t="s">
        <v>29</v>
      </c>
      <c r="I28" s="3"/>
      <c r="J28" s="3"/>
      <c r="K28" s="3"/>
      <c r="L28" s="3"/>
      <c r="M28" s="3"/>
      <c r="N28" s="3"/>
    </row>
    <row r="29" spans="1:14" x14ac:dyDescent="0.25">
      <c r="A29" s="134" t="s">
        <v>292</v>
      </c>
      <c r="B29" s="24" t="s">
        <v>30</v>
      </c>
      <c r="C29" s="25" t="s">
        <v>31</v>
      </c>
      <c r="D29" s="25" t="s">
        <v>31</v>
      </c>
      <c r="E29" s="68">
        <f>28226.4+123451.07</f>
        <v>151677.47</v>
      </c>
      <c r="F29" s="26"/>
      <c r="G29" s="26"/>
      <c r="H29" s="27"/>
      <c r="I29" s="3"/>
      <c r="J29" s="3"/>
      <c r="K29" s="3"/>
      <c r="L29" s="3"/>
      <c r="M29" s="3"/>
      <c r="N29" s="3"/>
    </row>
    <row r="30" spans="1:14" x14ac:dyDescent="0.25">
      <c r="A30" s="134" t="s">
        <v>293</v>
      </c>
      <c r="B30" s="28" t="s">
        <v>32</v>
      </c>
      <c r="C30" s="29" t="s">
        <v>31</v>
      </c>
      <c r="D30" s="29" t="s">
        <v>31</v>
      </c>
      <c r="E30" s="68"/>
      <c r="F30" s="26"/>
      <c r="G30" s="26"/>
      <c r="H30" s="27"/>
      <c r="I30" s="3"/>
      <c r="J30" s="3"/>
      <c r="K30" s="3"/>
      <c r="L30" s="3"/>
      <c r="M30" s="3"/>
      <c r="N30" s="3"/>
    </row>
    <row r="31" spans="1:14" x14ac:dyDescent="0.25">
      <c r="A31" s="135" t="s">
        <v>33</v>
      </c>
      <c r="B31" s="30" t="s">
        <v>34</v>
      </c>
      <c r="C31" s="31"/>
      <c r="D31" s="33"/>
      <c r="E31" s="69">
        <f>E32+E35+E42</f>
        <v>40854338.629999995</v>
      </c>
      <c r="F31" s="69">
        <f t="shared" ref="F31:G31" si="0">F32+F35+F42</f>
        <v>33478050.579999998</v>
      </c>
      <c r="G31" s="69">
        <f t="shared" si="0"/>
        <v>33514366.039999999</v>
      </c>
      <c r="H31" s="69">
        <f t="shared" ref="H31" si="1">H32+H35+H48</f>
        <v>0</v>
      </c>
      <c r="I31" s="3"/>
      <c r="J31" s="3"/>
      <c r="K31" s="3"/>
      <c r="L31" s="3"/>
      <c r="M31" s="3"/>
      <c r="N31" s="3"/>
    </row>
    <row r="32" spans="1:14" ht="15" customHeight="1" x14ac:dyDescent="0.25">
      <c r="A32" s="136" t="s">
        <v>35</v>
      </c>
      <c r="B32" s="30" t="s">
        <v>36</v>
      </c>
      <c r="C32" s="31" t="s">
        <v>37</v>
      </c>
      <c r="D32" s="33"/>
      <c r="E32" s="69"/>
      <c r="F32" s="69"/>
      <c r="G32" s="69"/>
      <c r="H32" s="82"/>
      <c r="I32" s="3"/>
      <c r="J32" s="3"/>
      <c r="K32" s="3"/>
      <c r="L32" s="3"/>
      <c r="M32" s="3"/>
      <c r="N32" s="3"/>
    </row>
    <row r="33" spans="1:14" x14ac:dyDescent="0.25">
      <c r="A33" s="137" t="s">
        <v>38</v>
      </c>
      <c r="B33" s="34" t="s">
        <v>39</v>
      </c>
      <c r="C33" s="35"/>
      <c r="D33" s="36"/>
      <c r="E33" s="68"/>
      <c r="F33" s="68"/>
      <c r="G33" s="68"/>
      <c r="H33" s="83"/>
      <c r="I33" s="3"/>
      <c r="J33" s="3"/>
      <c r="K33" s="3"/>
      <c r="L33" s="3"/>
      <c r="M33" s="3"/>
      <c r="N33" s="3"/>
    </row>
    <row r="34" spans="1:14" ht="15.75" thickBot="1" x14ac:dyDescent="0.3">
      <c r="A34" s="138"/>
      <c r="B34" s="37"/>
      <c r="C34" s="38"/>
      <c r="D34" s="39"/>
      <c r="E34" s="70"/>
      <c r="F34" s="70"/>
      <c r="G34" s="70"/>
      <c r="H34" s="84"/>
      <c r="I34" s="3"/>
      <c r="J34" s="3"/>
      <c r="K34" s="3"/>
      <c r="L34" s="3"/>
      <c r="M34" s="3"/>
      <c r="N34" s="3"/>
    </row>
    <row r="35" spans="1:14" ht="15" customHeight="1" x14ac:dyDescent="0.25">
      <c r="A35" s="139" t="s">
        <v>40</v>
      </c>
      <c r="B35" s="40" t="s">
        <v>41</v>
      </c>
      <c r="C35" s="41" t="s">
        <v>42</v>
      </c>
      <c r="D35" s="42"/>
      <c r="E35" s="78">
        <f>E36+E37+E38</f>
        <v>36938523.289999999</v>
      </c>
      <c r="F35" s="78">
        <f t="shared" ref="F35:H35" si="2">F36+F37+F38</f>
        <v>30330975</v>
      </c>
      <c r="G35" s="78">
        <f t="shared" si="2"/>
        <v>30330975</v>
      </c>
      <c r="H35" s="78">
        <f t="shared" si="2"/>
        <v>0</v>
      </c>
      <c r="I35" s="3"/>
      <c r="J35" s="3"/>
      <c r="K35" s="3"/>
      <c r="L35" s="3"/>
      <c r="M35" s="3"/>
      <c r="N35" s="3"/>
    </row>
    <row r="36" spans="1:14" ht="34.5" customHeight="1" x14ac:dyDescent="0.25">
      <c r="A36" s="92" t="s">
        <v>43</v>
      </c>
      <c r="B36" s="28" t="s">
        <v>44</v>
      </c>
      <c r="C36" s="29" t="s">
        <v>42</v>
      </c>
      <c r="D36" s="43"/>
      <c r="E36" s="68">
        <f>2873050+158400+2064800+28302775+7000+1647400+497500+480-94.9-916+8019+44.9-1963.3-44862+43200+37800+245000+73900+1197800-17490.16+16000+8100+3725.76-86358+7500+58158.06-70000+56100-1200+300+69349.94+3882.21-146000-11983.71+20891.25+53607.33+68091.25-527.25+24700-8700+90717.4-272055.31-82120.71-2213.8</f>
        <v>36891806.960000001</v>
      </c>
      <c r="F36" s="68">
        <f>2064800+28266175</f>
        <v>30330975</v>
      </c>
      <c r="G36" s="68">
        <f>2064800+28266175</f>
        <v>30330975</v>
      </c>
      <c r="H36" s="83"/>
      <c r="I36" s="3"/>
      <c r="J36" s="3"/>
      <c r="K36" s="3"/>
      <c r="L36" s="3"/>
      <c r="M36" s="3"/>
      <c r="N36" s="3"/>
    </row>
    <row r="37" spans="1:14" ht="25.5" customHeight="1" x14ac:dyDescent="0.25">
      <c r="A37" s="92" t="s">
        <v>45</v>
      </c>
      <c r="B37" s="28" t="s">
        <v>46</v>
      </c>
      <c r="C37" s="29" t="s">
        <v>42</v>
      </c>
      <c r="D37" s="32"/>
      <c r="E37" s="68"/>
      <c r="F37" s="68"/>
      <c r="G37" s="68"/>
      <c r="H37" s="83"/>
      <c r="I37" s="3"/>
      <c r="J37" s="3"/>
      <c r="K37" s="3"/>
      <c r="L37" s="3"/>
      <c r="M37" s="3"/>
      <c r="N37" s="3"/>
    </row>
    <row r="38" spans="1:14" x14ac:dyDescent="0.25">
      <c r="A38" s="134" t="s">
        <v>168</v>
      </c>
      <c r="B38" s="73" t="s">
        <v>169</v>
      </c>
      <c r="C38" s="29" t="s">
        <v>42</v>
      </c>
      <c r="D38" s="32"/>
      <c r="E38" s="68">
        <f>157814.9-111098.57</f>
        <v>46716.329999999987</v>
      </c>
      <c r="F38" s="68"/>
      <c r="G38" s="68"/>
      <c r="H38" s="83"/>
      <c r="I38" s="3"/>
      <c r="J38" s="3"/>
      <c r="K38" s="3"/>
      <c r="L38" s="3"/>
      <c r="M38" s="3"/>
      <c r="N38" s="3"/>
    </row>
    <row r="39" spans="1:14" ht="15" customHeight="1" x14ac:dyDescent="0.25">
      <c r="A39" s="140" t="s">
        <v>47</v>
      </c>
      <c r="B39" s="28" t="s">
        <v>48</v>
      </c>
      <c r="C39" s="29" t="s">
        <v>49</v>
      </c>
      <c r="D39" s="32"/>
      <c r="E39" s="68"/>
      <c r="F39" s="68"/>
      <c r="G39" s="68"/>
      <c r="H39" s="83"/>
      <c r="I39" s="3"/>
      <c r="J39" s="3"/>
      <c r="K39" s="3"/>
      <c r="L39" s="3"/>
      <c r="M39" s="3"/>
      <c r="N39" s="3"/>
    </row>
    <row r="40" spans="1:14" x14ac:dyDescent="0.25">
      <c r="A40" s="137" t="s">
        <v>38</v>
      </c>
      <c r="B40" s="34" t="s">
        <v>50</v>
      </c>
      <c r="C40" s="35" t="s">
        <v>49</v>
      </c>
      <c r="D40" s="36"/>
      <c r="E40" s="68"/>
      <c r="F40" s="68"/>
      <c r="G40" s="68"/>
      <c r="H40" s="83"/>
      <c r="I40" s="3"/>
      <c r="J40" s="3"/>
      <c r="K40" s="3"/>
      <c r="L40" s="3"/>
      <c r="M40" s="3"/>
      <c r="N40" s="3"/>
    </row>
    <row r="41" spans="1:14" x14ac:dyDescent="0.25">
      <c r="A41" s="138"/>
      <c r="B41" s="44"/>
      <c r="C41" s="45"/>
      <c r="D41" s="46"/>
      <c r="E41" s="70"/>
      <c r="F41" s="70"/>
      <c r="G41" s="70"/>
      <c r="H41" s="84"/>
      <c r="I41" s="3"/>
      <c r="J41" s="3"/>
      <c r="K41" s="3"/>
      <c r="L41" s="3"/>
      <c r="M41" s="3"/>
      <c r="N41" s="3"/>
    </row>
    <row r="42" spans="1:14" ht="15" customHeight="1" x14ac:dyDescent="0.25">
      <c r="A42" s="139" t="s">
        <v>51</v>
      </c>
      <c r="B42" s="30" t="s">
        <v>52</v>
      </c>
      <c r="C42" s="31" t="s">
        <v>53</v>
      </c>
      <c r="D42" s="33"/>
      <c r="E42" s="69">
        <f>E44+E45+E46</f>
        <v>3915815.3399999994</v>
      </c>
      <c r="F42" s="69">
        <f t="shared" ref="F42:G42" si="3">F44+F45+F46</f>
        <v>3147075.58</v>
      </c>
      <c r="G42" s="69">
        <f t="shared" si="3"/>
        <v>3183391.04</v>
      </c>
      <c r="H42" s="82"/>
      <c r="I42" s="3"/>
      <c r="J42" s="3"/>
      <c r="K42" s="3"/>
      <c r="L42" s="3"/>
      <c r="M42" s="3"/>
      <c r="N42" s="3"/>
    </row>
    <row r="43" spans="1:14" x14ac:dyDescent="0.25">
      <c r="A43" s="137" t="s">
        <v>38</v>
      </c>
      <c r="B43" s="34"/>
      <c r="C43" s="35"/>
      <c r="D43" s="36"/>
      <c r="E43" s="68"/>
      <c r="F43" s="68"/>
      <c r="G43" s="68"/>
      <c r="H43" s="83"/>
      <c r="I43" s="3"/>
      <c r="J43" s="3"/>
      <c r="K43" s="3"/>
      <c r="L43" s="3"/>
      <c r="M43" s="3"/>
      <c r="N43" s="3"/>
    </row>
    <row r="44" spans="1:14" x14ac:dyDescent="0.25">
      <c r="A44" s="138" t="s">
        <v>57</v>
      </c>
      <c r="B44" s="56" t="s">
        <v>232</v>
      </c>
      <c r="C44" s="56" t="s">
        <v>53</v>
      </c>
      <c r="D44" s="57"/>
      <c r="E44" s="68">
        <f>57300+124000+30600+31260+310760+124000+226700+528227.65+79600+2039300+80000-14500+163100+49300+351646+14900+396-5513.83+854+40000+12100+135.93+45704+78100-9530.98+7656-9386.17+6144-267300-81310.29-9522.69-3157.72+4000+477.84+30500+1483.9-116542.11-35277.69+10170.23-5558.73</f>
        <v>3890815.3399999994</v>
      </c>
      <c r="F44" s="68">
        <f>26100+222165.87+4534.13+512955.58+2039300+310760+31260</f>
        <v>3147075.58</v>
      </c>
      <c r="G44" s="68">
        <f>26100+243859.92+30140.08+501971.04+2039300+310760+31260</f>
        <v>3183391.04</v>
      </c>
      <c r="H44" s="83"/>
      <c r="I44" s="79"/>
      <c r="J44" s="79"/>
      <c r="K44" s="79"/>
      <c r="L44" s="79"/>
      <c r="M44" s="79"/>
      <c r="N44" s="79"/>
    </row>
    <row r="45" spans="1:14" x14ac:dyDescent="0.25">
      <c r="A45" s="140" t="s">
        <v>58</v>
      </c>
      <c r="B45" s="56" t="s">
        <v>233</v>
      </c>
      <c r="C45" s="56" t="s">
        <v>53</v>
      </c>
      <c r="D45" s="57"/>
      <c r="E45" s="68"/>
      <c r="F45" s="68"/>
      <c r="G45" s="68"/>
      <c r="H45" s="83"/>
      <c r="I45" s="79"/>
      <c r="J45" s="79"/>
      <c r="K45" s="79"/>
      <c r="L45" s="79"/>
      <c r="M45" s="79"/>
      <c r="N45" s="79"/>
    </row>
    <row r="46" spans="1:14" x14ac:dyDescent="0.25">
      <c r="A46" s="134" t="s">
        <v>234</v>
      </c>
      <c r="B46" s="56" t="s">
        <v>235</v>
      </c>
      <c r="C46" s="56" t="s">
        <v>53</v>
      </c>
      <c r="D46" s="57"/>
      <c r="E46" s="68">
        <v>25000</v>
      </c>
      <c r="F46" s="68"/>
      <c r="G46" s="68"/>
      <c r="H46" s="83"/>
      <c r="I46" s="79"/>
      <c r="J46" s="79"/>
      <c r="K46" s="79"/>
      <c r="L46" s="79"/>
      <c r="M46" s="79"/>
      <c r="N46" s="79"/>
    </row>
    <row r="47" spans="1:14" x14ac:dyDescent="0.25">
      <c r="A47" s="138"/>
      <c r="B47" s="44"/>
      <c r="C47" s="45"/>
      <c r="D47" s="46"/>
      <c r="E47" s="70"/>
      <c r="F47" s="70"/>
      <c r="G47" s="70"/>
      <c r="H47" s="84"/>
      <c r="I47" s="3"/>
      <c r="J47" s="3"/>
      <c r="K47" s="3"/>
      <c r="L47" s="3"/>
      <c r="M47" s="3"/>
      <c r="N47" s="3"/>
    </row>
    <row r="48" spans="1:14" ht="15" customHeight="1" x14ac:dyDescent="0.25">
      <c r="A48" s="139" t="s">
        <v>54</v>
      </c>
      <c r="B48" s="30" t="s">
        <v>55</v>
      </c>
      <c r="C48" s="31" t="s">
        <v>53</v>
      </c>
      <c r="D48" s="33"/>
      <c r="E48" s="71">
        <f t="shared" ref="E48:H48" si="4">E50</f>
        <v>0</v>
      </c>
      <c r="F48" s="71">
        <f t="shared" si="4"/>
        <v>0</v>
      </c>
      <c r="G48" s="71">
        <f t="shared" si="4"/>
        <v>0</v>
      </c>
      <c r="H48" s="85">
        <f t="shared" si="4"/>
        <v>0</v>
      </c>
      <c r="I48" s="3"/>
      <c r="J48" s="3"/>
      <c r="K48" s="3"/>
      <c r="L48" s="3"/>
      <c r="M48" s="3"/>
      <c r="N48" s="3"/>
    </row>
    <row r="49" spans="1:14" x14ac:dyDescent="0.25">
      <c r="A49" s="137" t="s">
        <v>38</v>
      </c>
      <c r="B49" s="34"/>
      <c r="C49" s="35"/>
      <c r="D49" s="36"/>
      <c r="E49" s="68"/>
      <c r="F49" s="68"/>
      <c r="G49" s="68"/>
      <c r="H49" s="83"/>
      <c r="I49" s="3"/>
      <c r="J49" s="3"/>
      <c r="K49" s="3"/>
      <c r="L49" s="3"/>
      <c r="M49" s="3"/>
      <c r="N49" s="3"/>
    </row>
    <row r="50" spans="1:14" x14ac:dyDescent="0.25">
      <c r="A50" s="138" t="s">
        <v>57</v>
      </c>
      <c r="B50" s="34" t="s">
        <v>56</v>
      </c>
      <c r="C50" s="35" t="s">
        <v>53</v>
      </c>
      <c r="D50" s="36"/>
      <c r="E50" s="68"/>
      <c r="F50" s="68"/>
      <c r="G50" s="68"/>
      <c r="H50" s="83"/>
      <c r="I50" s="3"/>
      <c r="J50" s="3"/>
      <c r="K50" s="3"/>
      <c r="L50" s="3"/>
      <c r="M50" s="3"/>
      <c r="N50" s="3"/>
    </row>
    <row r="51" spans="1:14" ht="15" customHeight="1" x14ac:dyDescent="0.25">
      <c r="A51" s="140" t="s">
        <v>58</v>
      </c>
      <c r="B51" s="28" t="s">
        <v>59</v>
      </c>
      <c r="C51" s="29" t="s">
        <v>53</v>
      </c>
      <c r="D51" s="32"/>
      <c r="E51" s="68"/>
      <c r="F51" s="68"/>
      <c r="G51" s="68"/>
      <c r="H51" s="83"/>
      <c r="I51" s="3"/>
      <c r="J51" s="3"/>
      <c r="K51" s="3"/>
      <c r="L51" s="3"/>
      <c r="M51" s="3"/>
      <c r="N51" s="3"/>
    </row>
    <row r="52" spans="1:14" x14ac:dyDescent="0.25">
      <c r="A52" s="140"/>
      <c r="B52" s="28"/>
      <c r="C52" s="29"/>
      <c r="D52" s="32"/>
      <c r="E52" s="68"/>
      <c r="F52" s="68"/>
      <c r="G52" s="68"/>
      <c r="H52" s="83"/>
      <c r="I52" s="3"/>
      <c r="J52" s="3"/>
      <c r="K52" s="3"/>
      <c r="L52" s="3"/>
      <c r="M52" s="3"/>
      <c r="N52" s="3"/>
    </row>
    <row r="53" spans="1:14" ht="15" customHeight="1" x14ac:dyDescent="0.25">
      <c r="A53" s="140" t="s">
        <v>60</v>
      </c>
      <c r="B53" s="28" t="s">
        <v>61</v>
      </c>
      <c r="C53" s="29"/>
      <c r="D53" s="32"/>
      <c r="E53" s="68"/>
      <c r="F53" s="68"/>
      <c r="G53" s="68"/>
      <c r="H53" s="83"/>
      <c r="I53" s="3"/>
      <c r="J53" s="3"/>
      <c r="K53" s="3"/>
      <c r="L53" s="3"/>
      <c r="M53" s="3"/>
      <c r="N53" s="3"/>
    </row>
    <row r="54" spans="1:14" x14ac:dyDescent="0.25">
      <c r="A54" s="137" t="s">
        <v>38</v>
      </c>
      <c r="B54" s="34"/>
      <c r="C54" s="35"/>
      <c r="D54" s="36"/>
      <c r="E54" s="68"/>
      <c r="F54" s="68"/>
      <c r="G54" s="68"/>
      <c r="H54" s="83"/>
      <c r="I54" s="3"/>
      <c r="J54" s="3"/>
      <c r="K54" s="3"/>
      <c r="L54" s="3"/>
      <c r="M54" s="3"/>
      <c r="N54" s="3"/>
    </row>
    <row r="55" spans="1:14" x14ac:dyDescent="0.25">
      <c r="A55" s="138"/>
      <c r="B55" s="44"/>
      <c r="C55" s="45"/>
      <c r="D55" s="46"/>
      <c r="E55" s="70"/>
      <c r="F55" s="70"/>
      <c r="G55" s="70"/>
      <c r="H55" s="84"/>
      <c r="I55" s="3"/>
      <c r="J55" s="3"/>
      <c r="K55" s="3"/>
      <c r="L55" s="3"/>
      <c r="M55" s="3"/>
      <c r="N55" s="3"/>
    </row>
    <row r="56" spans="1:14" x14ac:dyDescent="0.25">
      <c r="A56" s="140"/>
      <c r="B56" s="28"/>
      <c r="C56" s="29"/>
      <c r="D56" s="32"/>
      <c r="E56" s="68"/>
      <c r="F56" s="68"/>
      <c r="G56" s="68"/>
      <c r="H56" s="83"/>
      <c r="I56" s="3"/>
      <c r="J56" s="3"/>
      <c r="K56" s="3"/>
      <c r="L56" s="3"/>
      <c r="M56" s="3"/>
      <c r="N56" s="3"/>
    </row>
    <row r="57" spans="1:14" ht="15" customHeight="1" x14ac:dyDescent="0.25">
      <c r="A57" s="140" t="s">
        <v>294</v>
      </c>
      <c r="B57" s="28" t="s">
        <v>62</v>
      </c>
      <c r="C57" s="29" t="s">
        <v>31</v>
      </c>
      <c r="D57" s="32"/>
      <c r="E57" s="68"/>
      <c r="F57" s="68"/>
      <c r="G57" s="68"/>
      <c r="H57" s="83"/>
      <c r="I57" s="3"/>
      <c r="J57" s="3"/>
      <c r="K57" s="3"/>
      <c r="L57" s="3"/>
      <c r="M57" s="3"/>
      <c r="N57" s="3"/>
    </row>
    <row r="58" spans="1:14" ht="15" customHeight="1" x14ac:dyDescent="0.25">
      <c r="A58" s="92" t="s">
        <v>63</v>
      </c>
      <c r="B58" s="28" t="s">
        <v>64</v>
      </c>
      <c r="C58" s="29" t="s">
        <v>65</v>
      </c>
      <c r="D58" s="47"/>
      <c r="E58" s="72"/>
      <c r="F58" s="72"/>
      <c r="G58" s="72"/>
      <c r="H58" s="86" t="s">
        <v>31</v>
      </c>
      <c r="I58" s="3"/>
      <c r="J58" s="3"/>
      <c r="K58" s="3"/>
      <c r="L58" s="3"/>
      <c r="M58" s="3"/>
      <c r="N58" s="3"/>
    </row>
    <row r="59" spans="1:14" x14ac:dyDescent="0.25">
      <c r="A59" s="140"/>
      <c r="B59" s="28"/>
      <c r="C59" s="29"/>
      <c r="D59" s="47"/>
      <c r="E59" s="72"/>
      <c r="F59" s="72"/>
      <c r="G59" s="72"/>
      <c r="H59" s="86"/>
      <c r="I59" s="3"/>
      <c r="J59" s="3"/>
      <c r="K59" s="3"/>
      <c r="L59" s="3"/>
      <c r="M59" s="3"/>
      <c r="N59" s="3"/>
    </row>
    <row r="60" spans="1:14" x14ac:dyDescent="0.25">
      <c r="A60" s="135" t="s">
        <v>66</v>
      </c>
      <c r="B60" s="30" t="s">
        <v>67</v>
      </c>
      <c r="C60" s="31" t="s">
        <v>31</v>
      </c>
      <c r="D60" s="48"/>
      <c r="E60" s="81">
        <f>E61+E81+E94+E74</f>
        <v>41006016.100000001</v>
      </c>
      <c r="F60" s="81">
        <f t="shared" ref="F60:G60" si="5">F61+F81+F94</f>
        <v>33478050.579999998</v>
      </c>
      <c r="G60" s="81">
        <f t="shared" si="5"/>
        <v>33514366.039999999</v>
      </c>
      <c r="H60" s="86"/>
      <c r="I60" s="3"/>
      <c r="J60" s="3"/>
      <c r="K60" s="3"/>
      <c r="L60" s="3"/>
      <c r="M60" s="3"/>
      <c r="N60" s="3"/>
    </row>
    <row r="61" spans="1:14" ht="15" customHeight="1" x14ac:dyDescent="0.25">
      <c r="A61" s="136" t="s">
        <v>68</v>
      </c>
      <c r="B61" s="30" t="s">
        <v>69</v>
      </c>
      <c r="C61" s="31" t="s">
        <v>31</v>
      </c>
      <c r="D61" s="49"/>
      <c r="E61" s="101">
        <f>E62+E66</f>
        <v>35019446.530000001</v>
      </c>
      <c r="F61" s="101">
        <f t="shared" ref="F61:G61" si="6">F62+F66</f>
        <v>32125000</v>
      </c>
      <c r="G61" s="101">
        <f t="shared" si="6"/>
        <v>32172300</v>
      </c>
      <c r="H61" s="86" t="s">
        <v>31</v>
      </c>
      <c r="I61" s="3"/>
      <c r="J61" s="3"/>
      <c r="K61" s="3"/>
      <c r="L61" s="3"/>
      <c r="M61" s="3"/>
      <c r="N61" s="3"/>
    </row>
    <row r="62" spans="1:14" ht="24.75" customHeight="1" x14ac:dyDescent="0.25">
      <c r="A62" s="92" t="s">
        <v>70</v>
      </c>
      <c r="B62" s="28" t="s">
        <v>71</v>
      </c>
      <c r="C62" s="29" t="s">
        <v>72</v>
      </c>
      <c r="D62" s="50"/>
      <c r="E62" s="68">
        <f>1585900+21562400+174100+1351200+5954.55-29200+1647400+163100+245000+40000+60000+920000-205300-159078.49-116542.11-272055.31-5954.55+10170.23+12290-159990.66</f>
        <v>26829393.660000004</v>
      </c>
      <c r="F62" s="68">
        <f>170617.9+3482.1+1351200+1585900+21562400</f>
        <v>24673600</v>
      </c>
      <c r="G62" s="68">
        <f>187344.94+23155.06+1351200+1585900+21562400</f>
        <v>24710000</v>
      </c>
      <c r="H62" s="86" t="s">
        <v>31</v>
      </c>
      <c r="I62" s="3"/>
      <c r="J62" s="3"/>
      <c r="K62" s="3"/>
      <c r="L62" s="3"/>
      <c r="M62" s="3"/>
      <c r="N62" s="3"/>
    </row>
    <row r="63" spans="1:14" ht="16.5" customHeight="1" x14ac:dyDescent="0.25">
      <c r="A63" s="140" t="s">
        <v>73</v>
      </c>
      <c r="B63" s="28" t="s">
        <v>74</v>
      </c>
      <c r="C63" s="29" t="s">
        <v>75</v>
      </c>
      <c r="D63" s="50"/>
      <c r="E63" s="68"/>
      <c r="F63" s="68"/>
      <c r="G63" s="68"/>
      <c r="H63" s="86" t="s">
        <v>31</v>
      </c>
      <c r="I63" s="3"/>
      <c r="J63" s="3"/>
      <c r="K63" s="3"/>
      <c r="L63" s="3"/>
      <c r="M63" s="3"/>
      <c r="N63" s="3"/>
    </row>
    <row r="64" spans="1:14" ht="29.25" customHeight="1" x14ac:dyDescent="0.25">
      <c r="A64" s="92" t="s">
        <v>76</v>
      </c>
      <c r="B64" s="28" t="s">
        <v>77</v>
      </c>
      <c r="C64" s="29" t="s">
        <v>78</v>
      </c>
      <c r="D64" s="50"/>
      <c r="E64" s="68"/>
      <c r="F64" s="68"/>
      <c r="G64" s="68"/>
      <c r="H64" s="86" t="s">
        <v>31</v>
      </c>
      <c r="I64" s="3"/>
      <c r="J64" s="3"/>
      <c r="K64" s="3"/>
      <c r="L64" s="3"/>
      <c r="M64" s="3"/>
      <c r="N64" s="3"/>
    </row>
    <row r="65" spans="1:14" ht="24" customHeight="1" x14ac:dyDescent="0.25">
      <c r="A65" s="92" t="s">
        <v>79</v>
      </c>
      <c r="B65" s="28" t="s">
        <v>80</v>
      </c>
      <c r="C65" s="29" t="s">
        <v>81</v>
      </c>
      <c r="D65" s="50"/>
      <c r="E65" s="69">
        <f>E66</f>
        <v>8190052.8699999992</v>
      </c>
      <c r="F65" s="69">
        <f>F66</f>
        <v>7451400</v>
      </c>
      <c r="G65" s="69">
        <f>G66</f>
        <v>7462300</v>
      </c>
      <c r="H65" s="86" t="s">
        <v>31</v>
      </c>
      <c r="I65" s="3"/>
      <c r="J65" s="3"/>
      <c r="K65" s="3"/>
      <c r="L65" s="3"/>
      <c r="M65" s="3"/>
      <c r="N65" s="3"/>
    </row>
    <row r="66" spans="1:14" ht="24" customHeight="1" x14ac:dyDescent="0.25">
      <c r="A66" s="92" t="s">
        <v>82</v>
      </c>
      <c r="B66" s="28" t="s">
        <v>83</v>
      </c>
      <c r="C66" s="29" t="s">
        <v>81</v>
      </c>
      <c r="D66" s="50"/>
      <c r="E66" s="68">
        <f>478900+6511800+52600+408100+1798.52-8800+497500+49300+73900+12100+18100+277800-62000-35277.69-82120.71-1798.52-5558.73+3710</f>
        <v>8190052.8699999992</v>
      </c>
      <c r="F66" s="68">
        <f>51547.97+1052.03+408100+478900+6511800</f>
        <v>7451400</v>
      </c>
      <c r="G66" s="68">
        <f>56514.98+6985.02+408100+478900+6511800</f>
        <v>7462300</v>
      </c>
      <c r="H66" s="86" t="s">
        <v>31</v>
      </c>
      <c r="I66" s="3"/>
      <c r="J66" s="3"/>
      <c r="K66" s="3"/>
      <c r="L66" s="3"/>
      <c r="M66" s="3"/>
      <c r="N66" s="3"/>
    </row>
    <row r="67" spans="1:14" ht="15.75" customHeight="1" thickBot="1" x14ac:dyDescent="0.3">
      <c r="A67" s="140" t="s">
        <v>84</v>
      </c>
      <c r="B67" s="51" t="s">
        <v>85</v>
      </c>
      <c r="C67" s="52" t="s">
        <v>81</v>
      </c>
      <c r="D67" s="53"/>
      <c r="E67" s="72"/>
      <c r="F67" s="72"/>
      <c r="G67" s="72"/>
      <c r="H67" s="86" t="s">
        <v>31</v>
      </c>
      <c r="I67" s="3"/>
      <c r="J67" s="3"/>
      <c r="K67" s="3"/>
      <c r="L67" s="3"/>
      <c r="M67" s="3"/>
      <c r="N67" s="3"/>
    </row>
    <row r="68" spans="1:14" ht="28.5" customHeight="1" x14ac:dyDescent="0.25">
      <c r="A68" s="140" t="s">
        <v>86</v>
      </c>
      <c r="B68" s="28" t="s">
        <v>87</v>
      </c>
      <c r="C68" s="29" t="s">
        <v>88</v>
      </c>
      <c r="D68" s="47"/>
      <c r="E68" s="72"/>
      <c r="F68" s="72"/>
      <c r="G68" s="72"/>
      <c r="H68" s="86" t="s">
        <v>31</v>
      </c>
      <c r="I68" s="3"/>
      <c r="J68" s="3"/>
      <c r="K68" s="3"/>
      <c r="L68" s="3"/>
      <c r="M68" s="3"/>
      <c r="N68" s="3"/>
    </row>
    <row r="69" spans="1:14" ht="26.25" customHeight="1" x14ac:dyDescent="0.25">
      <c r="A69" s="140" t="s">
        <v>236</v>
      </c>
      <c r="B69" s="28" t="s">
        <v>90</v>
      </c>
      <c r="C69" s="29"/>
      <c r="D69" s="47"/>
      <c r="E69" s="72"/>
      <c r="F69" s="72"/>
      <c r="G69" s="72"/>
      <c r="H69" s="86"/>
      <c r="I69" s="79"/>
      <c r="J69" s="79"/>
      <c r="K69" s="79"/>
      <c r="L69" s="79"/>
      <c r="M69" s="79"/>
      <c r="N69" s="79"/>
    </row>
    <row r="70" spans="1:14" ht="15" customHeight="1" x14ac:dyDescent="0.25">
      <c r="A70" s="92" t="s">
        <v>89</v>
      </c>
      <c r="B70" s="28" t="s">
        <v>93</v>
      </c>
      <c r="C70" s="29" t="s">
        <v>91</v>
      </c>
      <c r="D70" s="47"/>
      <c r="E70" s="72"/>
      <c r="F70" s="72"/>
      <c r="G70" s="72"/>
      <c r="H70" s="86" t="s">
        <v>31</v>
      </c>
      <c r="I70" s="3"/>
      <c r="J70" s="3"/>
      <c r="K70" s="3"/>
      <c r="L70" s="3"/>
      <c r="M70" s="3"/>
      <c r="N70" s="3"/>
    </row>
    <row r="71" spans="1:14" ht="24.75" customHeight="1" x14ac:dyDescent="0.25">
      <c r="A71" s="92" t="s">
        <v>92</v>
      </c>
      <c r="B71" s="28" t="s">
        <v>237</v>
      </c>
      <c r="C71" s="29" t="s">
        <v>94</v>
      </c>
      <c r="D71" s="47"/>
      <c r="E71" s="72"/>
      <c r="F71" s="72"/>
      <c r="G71" s="72"/>
      <c r="H71" s="86" t="s">
        <v>31</v>
      </c>
      <c r="I71" s="3"/>
      <c r="J71" s="3"/>
      <c r="K71" s="3"/>
      <c r="L71" s="3"/>
      <c r="M71" s="3"/>
      <c r="N71" s="3"/>
    </row>
    <row r="72" spans="1:14" ht="15" customHeight="1" x14ac:dyDescent="0.25">
      <c r="A72" s="92" t="s">
        <v>95</v>
      </c>
      <c r="B72" s="28" t="s">
        <v>238</v>
      </c>
      <c r="C72" s="29" t="s">
        <v>94</v>
      </c>
      <c r="D72" s="47"/>
      <c r="E72" s="72"/>
      <c r="F72" s="72"/>
      <c r="G72" s="72"/>
      <c r="H72" s="86" t="s">
        <v>31</v>
      </c>
      <c r="I72" s="3"/>
      <c r="J72" s="3"/>
      <c r="K72" s="3"/>
      <c r="L72" s="3"/>
      <c r="M72" s="3"/>
      <c r="N72" s="3"/>
    </row>
    <row r="73" spans="1:14" ht="15" customHeight="1" x14ac:dyDescent="0.25">
      <c r="A73" s="92"/>
      <c r="B73" s="28" t="s">
        <v>96</v>
      </c>
      <c r="C73" s="29" t="s">
        <v>94</v>
      </c>
      <c r="D73" s="47"/>
      <c r="E73" s="72"/>
      <c r="F73" s="72"/>
      <c r="G73" s="72"/>
      <c r="H73" s="86" t="s">
        <v>31</v>
      </c>
      <c r="I73" s="3"/>
      <c r="J73" s="3"/>
      <c r="K73" s="3"/>
      <c r="L73" s="3"/>
      <c r="M73" s="3"/>
      <c r="N73" s="3"/>
    </row>
    <row r="74" spans="1:14" ht="15" customHeight="1" x14ac:dyDescent="0.25">
      <c r="A74" s="92" t="s">
        <v>97</v>
      </c>
      <c r="B74" s="28" t="s">
        <v>98</v>
      </c>
      <c r="C74" s="29" t="s">
        <v>99</v>
      </c>
      <c r="D74" s="47"/>
      <c r="E74" s="72">
        <f>E75</f>
        <v>319069.15000000002</v>
      </c>
      <c r="F74" s="72"/>
      <c r="G74" s="72"/>
      <c r="H74" s="86" t="s">
        <v>31</v>
      </c>
      <c r="I74" s="3"/>
      <c r="J74" s="3"/>
      <c r="K74" s="3"/>
      <c r="L74" s="3"/>
      <c r="M74" s="3"/>
      <c r="N74" s="3"/>
    </row>
    <row r="75" spans="1:14" ht="15" customHeight="1" x14ac:dyDescent="0.25">
      <c r="A75" s="92" t="s">
        <v>100</v>
      </c>
      <c r="B75" s="28" t="s">
        <v>101</v>
      </c>
      <c r="C75" s="29" t="s">
        <v>102</v>
      </c>
      <c r="D75" s="47"/>
      <c r="E75" s="72">
        <f>E76</f>
        <v>319069.15000000002</v>
      </c>
      <c r="F75" s="72"/>
      <c r="G75" s="72"/>
      <c r="H75" s="86" t="s">
        <v>31</v>
      </c>
      <c r="I75" s="3"/>
      <c r="J75" s="3"/>
      <c r="K75" s="3"/>
      <c r="L75" s="3"/>
      <c r="M75" s="3"/>
      <c r="N75" s="3"/>
    </row>
    <row r="76" spans="1:14" ht="15" customHeight="1" x14ac:dyDescent="0.25">
      <c r="A76" s="92" t="s">
        <v>103</v>
      </c>
      <c r="B76" s="28" t="s">
        <v>104</v>
      </c>
      <c r="C76" s="29" t="s">
        <v>105</v>
      </c>
      <c r="D76" s="47"/>
      <c r="E76" s="72">
        <f>159078.49+159990.66</f>
        <v>319069.15000000002</v>
      </c>
      <c r="F76" s="72"/>
      <c r="G76" s="72"/>
      <c r="H76" s="86" t="s">
        <v>31</v>
      </c>
      <c r="I76" s="3"/>
      <c r="J76" s="3"/>
      <c r="K76" s="3"/>
      <c r="L76" s="3"/>
      <c r="M76" s="3"/>
      <c r="N76" s="3"/>
    </row>
    <row r="77" spans="1:14" x14ac:dyDescent="0.25">
      <c r="A77" s="92"/>
      <c r="B77" s="28"/>
      <c r="C77" s="29"/>
      <c r="D77" s="47"/>
      <c r="E77" s="72"/>
      <c r="F77" s="72"/>
      <c r="G77" s="72"/>
      <c r="H77" s="87"/>
      <c r="I77" s="3"/>
      <c r="J77" s="3"/>
      <c r="K77" s="3"/>
      <c r="L77" s="3"/>
      <c r="M77" s="3"/>
      <c r="N77" s="3"/>
    </row>
    <row r="78" spans="1:14" ht="27" customHeight="1" x14ac:dyDescent="0.25">
      <c r="A78" s="92" t="s">
        <v>106</v>
      </c>
      <c r="B78" s="28" t="s">
        <v>107</v>
      </c>
      <c r="C78" s="29" t="s">
        <v>108</v>
      </c>
      <c r="D78" s="47"/>
      <c r="E78" s="72"/>
      <c r="F78" s="72"/>
      <c r="G78" s="72"/>
      <c r="H78" s="86" t="s">
        <v>31</v>
      </c>
      <c r="I78" s="3"/>
      <c r="J78" s="3"/>
      <c r="K78" s="3"/>
      <c r="L78" s="3"/>
      <c r="M78" s="3"/>
      <c r="N78" s="3"/>
    </row>
    <row r="79" spans="1:14" ht="24" customHeight="1" x14ac:dyDescent="0.25">
      <c r="A79" s="92" t="s">
        <v>109</v>
      </c>
      <c r="B79" s="28" t="s">
        <v>110</v>
      </c>
      <c r="C79" s="29" t="s">
        <v>111</v>
      </c>
      <c r="D79" s="47"/>
      <c r="E79" s="72"/>
      <c r="F79" s="72"/>
      <c r="G79" s="72"/>
      <c r="H79" s="86" t="s">
        <v>31</v>
      </c>
      <c r="I79" s="3"/>
      <c r="J79" s="3"/>
      <c r="K79" s="3"/>
      <c r="L79" s="3"/>
      <c r="M79" s="3"/>
      <c r="N79" s="3"/>
    </row>
    <row r="80" spans="1:14" ht="15" customHeight="1" x14ac:dyDescent="0.25">
      <c r="A80" s="92" t="s">
        <v>239</v>
      </c>
      <c r="B80" s="28" t="s">
        <v>112</v>
      </c>
      <c r="C80" s="29" t="s">
        <v>113</v>
      </c>
      <c r="D80" s="47"/>
      <c r="E80" s="72"/>
      <c r="F80" s="72"/>
      <c r="G80" s="72"/>
      <c r="H80" s="86" t="s">
        <v>31</v>
      </c>
      <c r="I80" s="3"/>
      <c r="J80" s="3"/>
      <c r="K80" s="3"/>
      <c r="L80" s="3"/>
      <c r="M80" s="3"/>
      <c r="N80" s="3"/>
    </row>
    <row r="81" spans="1:14" ht="15" customHeight="1" x14ac:dyDescent="0.25">
      <c r="A81" s="136" t="s">
        <v>114</v>
      </c>
      <c r="B81" s="30" t="s">
        <v>115</v>
      </c>
      <c r="C81" s="31" t="s">
        <v>116</v>
      </c>
      <c r="D81" s="33"/>
      <c r="E81" s="81">
        <f>E82+E83+E84</f>
        <v>122561</v>
      </c>
      <c r="F81" s="71">
        <f t="shared" ref="F81:G81" si="7">F82+F83+F84</f>
        <v>0</v>
      </c>
      <c r="G81" s="71">
        <f t="shared" si="7"/>
        <v>0</v>
      </c>
      <c r="H81" s="88" t="s">
        <v>31</v>
      </c>
      <c r="I81" s="3"/>
      <c r="J81" s="3"/>
      <c r="K81" s="3"/>
      <c r="L81" s="3"/>
      <c r="M81" s="3"/>
      <c r="N81" s="3"/>
    </row>
    <row r="82" spans="1:14" ht="15" customHeight="1" x14ac:dyDescent="0.25">
      <c r="A82" s="92" t="s">
        <v>117</v>
      </c>
      <c r="B82" s="28" t="s">
        <v>118</v>
      </c>
      <c r="C82" s="29" t="s">
        <v>119</v>
      </c>
      <c r="D82" s="32"/>
      <c r="E82" s="68">
        <f>38650-10056</f>
        <v>28594</v>
      </c>
      <c r="F82" s="68"/>
      <c r="G82" s="68"/>
      <c r="H82" s="86" t="s">
        <v>31</v>
      </c>
      <c r="I82" s="3"/>
      <c r="J82" s="3"/>
      <c r="K82" s="3"/>
      <c r="L82" s="3"/>
      <c r="M82" s="3"/>
      <c r="N82" s="3"/>
    </row>
    <row r="83" spans="1:14" ht="15" customHeight="1" x14ac:dyDescent="0.25">
      <c r="A83" s="92" t="s">
        <v>120</v>
      </c>
      <c r="B83" s="28" t="s">
        <v>121</v>
      </c>
      <c r="C83" s="29" t="s">
        <v>122</v>
      </c>
      <c r="D83" s="32"/>
      <c r="E83" s="68">
        <f>9000-33</f>
        <v>8967</v>
      </c>
      <c r="F83" s="68"/>
      <c r="G83" s="68"/>
      <c r="H83" s="86" t="s">
        <v>31</v>
      </c>
      <c r="I83" s="3"/>
      <c r="J83" s="3"/>
      <c r="K83" s="3"/>
      <c r="L83" s="3"/>
      <c r="M83" s="3"/>
      <c r="N83" s="3"/>
    </row>
    <row r="84" spans="1:14" ht="15" customHeight="1" x14ac:dyDescent="0.25">
      <c r="A84" s="92" t="s">
        <v>123</v>
      </c>
      <c r="B84" s="28" t="s">
        <v>124</v>
      </c>
      <c r="C84" s="29" t="s">
        <v>125</v>
      </c>
      <c r="D84" s="32"/>
      <c r="E84" s="68">
        <v>85000</v>
      </c>
      <c r="F84" s="68"/>
      <c r="G84" s="68"/>
      <c r="H84" s="86" t="s">
        <v>31</v>
      </c>
      <c r="I84" s="3"/>
      <c r="J84" s="3"/>
      <c r="K84" s="3"/>
      <c r="L84" s="3"/>
      <c r="M84" s="3"/>
      <c r="N84" s="3"/>
    </row>
    <row r="85" spans="1:14" ht="15" customHeight="1" x14ac:dyDescent="0.25">
      <c r="A85" s="92" t="s">
        <v>126</v>
      </c>
      <c r="B85" s="28" t="s">
        <v>127</v>
      </c>
      <c r="C85" s="29" t="s">
        <v>31</v>
      </c>
      <c r="D85" s="32"/>
      <c r="E85" s="68"/>
      <c r="F85" s="68"/>
      <c r="G85" s="68"/>
      <c r="H85" s="86" t="s">
        <v>31</v>
      </c>
      <c r="I85" s="3"/>
      <c r="J85" s="3"/>
      <c r="K85" s="3"/>
      <c r="L85" s="3"/>
      <c r="M85" s="3"/>
      <c r="N85" s="3"/>
    </row>
    <row r="86" spans="1:14" ht="26.25" customHeight="1" x14ac:dyDescent="0.25">
      <c r="A86" s="92" t="s">
        <v>240</v>
      </c>
      <c r="B86" s="28" t="s">
        <v>128</v>
      </c>
      <c r="C86" s="29" t="s">
        <v>256</v>
      </c>
      <c r="D86" s="32"/>
      <c r="E86" s="68"/>
      <c r="F86" s="68"/>
      <c r="G86" s="68"/>
      <c r="H86" s="86" t="s">
        <v>31</v>
      </c>
      <c r="I86" s="3"/>
      <c r="J86" s="3"/>
      <c r="K86" s="3"/>
      <c r="L86" s="3"/>
      <c r="M86" s="3"/>
      <c r="N86" s="3"/>
    </row>
    <row r="87" spans="1:14" ht="24.75" customHeight="1" x14ac:dyDescent="0.25">
      <c r="A87" s="92" t="s">
        <v>241</v>
      </c>
      <c r="B87" s="28" t="s">
        <v>131</v>
      </c>
      <c r="C87" s="29" t="s">
        <v>257</v>
      </c>
      <c r="D87" s="32"/>
      <c r="E87" s="68"/>
      <c r="F87" s="68"/>
      <c r="G87" s="68"/>
      <c r="H87" s="86"/>
      <c r="I87" s="79"/>
      <c r="J87" s="79"/>
      <c r="K87" s="79"/>
      <c r="L87" s="79"/>
      <c r="M87" s="79"/>
      <c r="N87" s="79"/>
    </row>
    <row r="88" spans="1:14" ht="20.25" customHeight="1" x14ac:dyDescent="0.25">
      <c r="A88" s="92" t="s">
        <v>242</v>
      </c>
      <c r="B88" s="28" t="s">
        <v>134</v>
      </c>
      <c r="C88" s="29" t="s">
        <v>258</v>
      </c>
      <c r="D88" s="32"/>
      <c r="E88" s="68"/>
      <c r="F88" s="68"/>
      <c r="G88" s="68"/>
      <c r="H88" s="86"/>
      <c r="I88" s="79"/>
      <c r="J88" s="79"/>
      <c r="K88" s="79"/>
      <c r="L88" s="79"/>
      <c r="M88" s="79"/>
      <c r="N88" s="79"/>
    </row>
    <row r="89" spans="1:14" ht="20.25" customHeight="1" x14ac:dyDescent="0.25">
      <c r="A89" s="92" t="s">
        <v>243</v>
      </c>
      <c r="B89" s="28" t="s">
        <v>244</v>
      </c>
      <c r="C89" s="29" t="s">
        <v>129</v>
      </c>
      <c r="D89" s="32"/>
      <c r="E89" s="68"/>
      <c r="F89" s="68"/>
      <c r="G89" s="68"/>
      <c r="H89" s="86"/>
      <c r="I89" s="79"/>
      <c r="J89" s="79"/>
      <c r="K89" s="79"/>
      <c r="L89" s="79"/>
      <c r="M89" s="79"/>
      <c r="N89" s="79"/>
    </row>
    <row r="90" spans="1:14" ht="15" customHeight="1" x14ac:dyDescent="0.25">
      <c r="A90" s="92" t="s">
        <v>130</v>
      </c>
      <c r="B90" s="56" t="s">
        <v>245</v>
      </c>
      <c r="C90" s="29" t="s">
        <v>132</v>
      </c>
      <c r="D90" s="32"/>
      <c r="E90" s="68"/>
      <c r="F90" s="68"/>
      <c r="G90" s="68"/>
      <c r="H90" s="86" t="s">
        <v>31</v>
      </c>
      <c r="I90" s="3"/>
      <c r="J90" s="3"/>
      <c r="K90" s="3"/>
      <c r="L90" s="3"/>
      <c r="M90" s="3"/>
      <c r="N90" s="3"/>
    </row>
    <row r="91" spans="1:14" ht="24.75" customHeight="1" x14ac:dyDescent="0.25">
      <c r="A91" s="92" t="s">
        <v>133</v>
      </c>
      <c r="B91" s="28" t="s">
        <v>246</v>
      </c>
      <c r="C91" s="29" t="s">
        <v>135</v>
      </c>
      <c r="D91" s="32"/>
      <c r="E91" s="68"/>
      <c r="F91" s="68"/>
      <c r="G91" s="68"/>
      <c r="H91" s="86" t="s">
        <v>31</v>
      </c>
      <c r="I91" s="3"/>
      <c r="J91" s="3"/>
      <c r="K91" s="3"/>
      <c r="L91" s="3"/>
      <c r="M91" s="3"/>
      <c r="N91" s="3"/>
    </row>
    <row r="92" spans="1:14" ht="15" customHeight="1" x14ac:dyDescent="0.25">
      <c r="A92" s="92" t="s">
        <v>136</v>
      </c>
      <c r="B92" s="28" t="s">
        <v>137</v>
      </c>
      <c r="C92" s="29" t="s">
        <v>31</v>
      </c>
      <c r="D92" s="32"/>
      <c r="E92" s="68"/>
      <c r="F92" s="68"/>
      <c r="G92" s="68"/>
      <c r="H92" s="86" t="s">
        <v>31</v>
      </c>
      <c r="I92" s="3"/>
      <c r="J92" s="3"/>
      <c r="K92" s="3"/>
      <c r="L92" s="3"/>
      <c r="M92" s="3"/>
      <c r="N92" s="3"/>
    </row>
    <row r="93" spans="1:14" ht="24" customHeight="1" x14ac:dyDescent="0.25">
      <c r="A93" s="92" t="s">
        <v>138</v>
      </c>
      <c r="B93" s="28" t="s">
        <v>139</v>
      </c>
      <c r="C93" s="29" t="s">
        <v>140</v>
      </c>
      <c r="D93" s="32"/>
      <c r="E93" s="68"/>
      <c r="F93" s="68"/>
      <c r="G93" s="68"/>
      <c r="H93" s="86" t="s">
        <v>31</v>
      </c>
      <c r="I93" s="3"/>
      <c r="J93" s="3"/>
      <c r="K93" s="3"/>
      <c r="L93" s="3"/>
      <c r="M93" s="3"/>
      <c r="N93" s="3"/>
    </row>
    <row r="94" spans="1:14" ht="15" customHeight="1" x14ac:dyDescent="0.25">
      <c r="A94" s="136" t="s">
        <v>295</v>
      </c>
      <c r="B94" s="30" t="s">
        <v>141</v>
      </c>
      <c r="C94" s="31" t="s">
        <v>31</v>
      </c>
      <c r="D94" s="33"/>
      <c r="E94" s="81">
        <f>E95+E96+E97+E98+E100</f>
        <v>5544939.4199999999</v>
      </c>
      <c r="F94" s="81">
        <f t="shared" ref="F94:H94" si="8">F95+F96+F97+F98</f>
        <v>1353050.58</v>
      </c>
      <c r="G94" s="81">
        <f t="shared" si="8"/>
        <v>1342066.04</v>
      </c>
      <c r="H94" s="71">
        <f t="shared" si="8"/>
        <v>0</v>
      </c>
      <c r="I94" s="3"/>
      <c r="J94" s="3"/>
      <c r="K94" s="3"/>
      <c r="L94" s="3"/>
      <c r="M94" s="3"/>
      <c r="N94" s="3"/>
    </row>
    <row r="95" spans="1:14" ht="45" customHeight="1" x14ac:dyDescent="0.25">
      <c r="A95" s="92" t="s">
        <v>269</v>
      </c>
      <c r="B95" s="28" t="s">
        <v>142</v>
      </c>
      <c r="C95" s="29" t="s">
        <v>143</v>
      </c>
      <c r="D95" s="32"/>
      <c r="E95" s="68"/>
      <c r="F95" s="68"/>
      <c r="G95" s="68"/>
      <c r="H95" s="83"/>
      <c r="I95" s="3"/>
      <c r="J95" s="3"/>
      <c r="K95" s="3"/>
      <c r="L95" s="3"/>
      <c r="M95" s="3"/>
      <c r="N95" s="3"/>
    </row>
    <row r="96" spans="1:14" ht="15.75" customHeight="1" thickBot="1" x14ac:dyDescent="0.3">
      <c r="A96" s="92"/>
      <c r="B96" s="34"/>
      <c r="C96" s="35" t="s">
        <v>144</v>
      </c>
      <c r="D96" s="36"/>
      <c r="E96" s="68"/>
      <c r="F96" s="68"/>
      <c r="G96" s="68"/>
      <c r="H96" s="83"/>
      <c r="I96" s="3"/>
      <c r="J96" s="3"/>
      <c r="K96" s="3"/>
      <c r="L96" s="3"/>
      <c r="M96" s="3"/>
      <c r="N96" s="3"/>
    </row>
    <row r="97" spans="1:14" ht="28.5" customHeight="1" x14ac:dyDescent="0.25">
      <c r="A97" s="92" t="s">
        <v>145</v>
      </c>
      <c r="B97" s="24" t="s">
        <v>146</v>
      </c>
      <c r="C97" s="25" t="s">
        <v>147</v>
      </c>
      <c r="D97" s="54"/>
      <c r="E97" s="68"/>
      <c r="F97" s="68"/>
      <c r="G97" s="68"/>
      <c r="H97" s="83"/>
      <c r="I97" s="3"/>
      <c r="J97" s="3"/>
      <c r="K97" s="3"/>
      <c r="L97" s="3"/>
      <c r="M97" s="3"/>
      <c r="N97" s="3"/>
    </row>
    <row r="98" spans="1:14" ht="15" customHeight="1" x14ac:dyDescent="0.25">
      <c r="A98" s="140" t="s">
        <v>148</v>
      </c>
      <c r="B98" s="44" t="s">
        <v>149</v>
      </c>
      <c r="C98" s="45" t="s">
        <v>150</v>
      </c>
      <c r="D98" s="55"/>
      <c r="E98" s="68">
        <f>223600+57300+158400+124000+30600+64360+164215+31260+310760+124000+528227.65+79600+280000+150061.83+151677.47+7000+38000+80000-14500+351646+14900+480-94.9-916+396+8019-5513.83+854+44.9-1963.3-44862+43200+37800+135.93+45704-9530.98+7656-9386.17-17490.16+16000+8100+6144+3725.76-86358-81310.29-9522.69-3157.72+7500+58158.06+56100-1200+300+69349.94+3882.21-1894.71+4000+20891.25+477.84+53607.33+30500+68091.25+1483.9-527.25+24700-8700-163345.5-16000-2213.8</f>
        <v>3068422.02</v>
      </c>
      <c r="F98" s="68">
        <f>26100+512955.58+280000+310760+191975+31260</f>
        <v>1353050.58</v>
      </c>
      <c r="G98" s="68">
        <f>26100+501971.04+280000+310760+191975+31260</f>
        <v>1342066.04</v>
      </c>
      <c r="H98" s="83"/>
      <c r="I98" s="3"/>
      <c r="J98" s="3"/>
      <c r="K98" s="3"/>
      <c r="L98" s="3"/>
      <c r="M98" s="3"/>
      <c r="N98" s="3"/>
    </row>
    <row r="99" spans="1:14" ht="24.75" x14ac:dyDescent="0.25">
      <c r="A99" s="141" t="s">
        <v>261</v>
      </c>
      <c r="B99" s="34" t="s">
        <v>152</v>
      </c>
      <c r="C99" s="56" t="s">
        <v>262</v>
      </c>
      <c r="D99" s="57"/>
      <c r="E99" s="68"/>
      <c r="F99" s="68"/>
      <c r="G99" s="68"/>
      <c r="H99" s="83"/>
      <c r="I99" s="3"/>
      <c r="J99" s="3"/>
      <c r="K99" s="3"/>
      <c r="L99" s="3"/>
      <c r="M99" s="3"/>
      <c r="N99" s="3"/>
    </row>
    <row r="100" spans="1:14" x14ac:dyDescent="0.25">
      <c r="A100" s="58" t="s">
        <v>263</v>
      </c>
      <c r="B100" s="59" t="s">
        <v>264</v>
      </c>
      <c r="C100" s="112" t="s">
        <v>265</v>
      </c>
      <c r="D100" s="57"/>
      <c r="E100" s="68">
        <f>2601800-70000-146000+90717.4</f>
        <v>2476517.4</v>
      </c>
      <c r="F100" s="68"/>
      <c r="G100" s="68"/>
      <c r="H100" s="83"/>
      <c r="I100" s="3"/>
      <c r="J100" s="3"/>
      <c r="K100" s="3"/>
      <c r="L100" s="3"/>
      <c r="M100" s="3"/>
      <c r="N100" s="3"/>
    </row>
    <row r="101" spans="1:14" hidden="1" x14ac:dyDescent="0.25">
      <c r="A101" s="58"/>
      <c r="B101" s="59"/>
      <c r="C101" s="60"/>
      <c r="D101" s="61"/>
      <c r="E101" s="68"/>
      <c r="F101" s="68"/>
      <c r="G101" s="68"/>
      <c r="H101" s="83"/>
      <c r="I101" s="3"/>
      <c r="J101" s="3"/>
      <c r="K101" s="3"/>
      <c r="L101" s="3"/>
      <c r="M101" s="3"/>
      <c r="N101" s="3"/>
    </row>
    <row r="102" spans="1:14" hidden="1" x14ac:dyDescent="0.25">
      <c r="A102" s="62"/>
      <c r="B102" s="59"/>
      <c r="C102" s="60"/>
      <c r="D102" s="61"/>
      <c r="E102" s="68"/>
      <c r="F102" s="68"/>
      <c r="G102" s="68"/>
      <c r="H102" s="83"/>
      <c r="I102" s="3"/>
      <c r="J102" s="3"/>
      <c r="K102" s="3"/>
      <c r="L102" s="3"/>
      <c r="M102" s="3"/>
      <c r="N102" s="3"/>
    </row>
    <row r="103" spans="1:14" hidden="1" x14ac:dyDescent="0.25">
      <c r="A103" s="58"/>
      <c r="B103" s="59"/>
      <c r="C103" s="60"/>
      <c r="D103" s="61"/>
      <c r="E103" s="68"/>
      <c r="F103" s="68"/>
      <c r="G103" s="68"/>
      <c r="H103" s="83"/>
      <c r="I103" s="3"/>
      <c r="J103" s="3"/>
      <c r="K103" s="3"/>
      <c r="L103" s="3"/>
      <c r="M103" s="3"/>
      <c r="N103" s="3"/>
    </row>
    <row r="104" spans="1:14" hidden="1" x14ac:dyDescent="0.25">
      <c r="A104" s="58"/>
      <c r="B104" s="59"/>
      <c r="C104" s="60"/>
      <c r="D104" s="61"/>
      <c r="E104" s="68"/>
      <c r="F104" s="68"/>
      <c r="G104" s="68"/>
      <c r="H104" s="83"/>
      <c r="I104" s="3"/>
      <c r="J104" s="3"/>
      <c r="K104" s="3"/>
      <c r="L104" s="3"/>
      <c r="M104" s="3"/>
      <c r="N104" s="3"/>
    </row>
    <row r="105" spans="1:14" hidden="1" x14ac:dyDescent="0.25">
      <c r="A105" s="63"/>
      <c r="B105" s="64"/>
      <c r="C105" s="65"/>
      <c r="D105" s="55"/>
      <c r="E105" s="68"/>
      <c r="F105" s="68"/>
      <c r="G105" s="68"/>
      <c r="H105" s="83"/>
      <c r="I105" s="3"/>
      <c r="J105" s="3"/>
      <c r="K105" s="3"/>
      <c r="L105" s="3"/>
      <c r="M105" s="3"/>
      <c r="N105" s="3"/>
    </row>
    <row r="106" spans="1:14" ht="34.5" customHeight="1" x14ac:dyDescent="0.25">
      <c r="A106" s="92" t="s">
        <v>151</v>
      </c>
      <c r="B106" s="28" t="s">
        <v>266</v>
      </c>
      <c r="C106" s="29" t="s">
        <v>153</v>
      </c>
      <c r="D106" s="32"/>
      <c r="E106" s="68"/>
      <c r="F106" s="68"/>
      <c r="G106" s="68"/>
      <c r="H106" s="83"/>
      <c r="I106" s="3"/>
      <c r="J106" s="3"/>
      <c r="K106" s="3"/>
      <c r="L106" s="3"/>
      <c r="M106" s="3"/>
      <c r="N106" s="3"/>
    </row>
    <row r="107" spans="1:14" ht="15" customHeight="1" x14ac:dyDescent="0.25">
      <c r="A107" s="92" t="s">
        <v>154</v>
      </c>
      <c r="B107" s="28" t="s">
        <v>267</v>
      </c>
      <c r="C107" s="29" t="s">
        <v>155</v>
      </c>
      <c r="D107" s="32"/>
      <c r="E107" s="68"/>
      <c r="F107" s="68"/>
      <c r="G107" s="68"/>
      <c r="H107" s="83"/>
      <c r="I107" s="3"/>
      <c r="J107" s="3"/>
      <c r="K107" s="3"/>
      <c r="L107" s="3"/>
      <c r="M107" s="3"/>
      <c r="N107" s="3"/>
    </row>
    <row r="108" spans="1:14" ht="26.25" customHeight="1" x14ac:dyDescent="0.25">
      <c r="A108" s="92" t="s">
        <v>156</v>
      </c>
      <c r="B108" s="28" t="s">
        <v>268</v>
      </c>
      <c r="C108" s="29" t="s">
        <v>157</v>
      </c>
      <c r="D108" s="32"/>
      <c r="E108" s="68"/>
      <c r="F108" s="68"/>
      <c r="G108" s="68"/>
      <c r="H108" s="83"/>
      <c r="I108" s="3"/>
      <c r="J108" s="3"/>
      <c r="K108" s="3"/>
      <c r="L108" s="3"/>
      <c r="M108" s="3"/>
      <c r="N108" s="3"/>
    </row>
    <row r="109" spans="1:14" x14ac:dyDescent="0.25">
      <c r="A109" s="135" t="s">
        <v>296</v>
      </c>
      <c r="B109" s="30" t="s">
        <v>158</v>
      </c>
      <c r="C109" s="31" t="s">
        <v>159</v>
      </c>
      <c r="D109" s="32"/>
      <c r="E109" s="68"/>
      <c r="F109" s="68"/>
      <c r="G109" s="68"/>
      <c r="H109" s="86" t="s">
        <v>31</v>
      </c>
      <c r="I109" s="3"/>
      <c r="J109" s="3"/>
      <c r="K109" s="3"/>
      <c r="L109" s="3"/>
      <c r="M109" s="3"/>
      <c r="N109" s="3"/>
    </row>
    <row r="110" spans="1:14" ht="15" customHeight="1" x14ac:dyDescent="0.25">
      <c r="A110" s="92" t="s">
        <v>297</v>
      </c>
      <c r="B110" s="28" t="s">
        <v>160</v>
      </c>
      <c r="C110" s="29"/>
      <c r="D110" s="32"/>
      <c r="E110" s="68"/>
      <c r="F110" s="68"/>
      <c r="G110" s="68"/>
      <c r="H110" s="86" t="s">
        <v>31</v>
      </c>
      <c r="I110" s="3"/>
      <c r="J110" s="3"/>
      <c r="K110" s="3"/>
      <c r="L110" s="3"/>
      <c r="M110" s="3"/>
      <c r="N110" s="3"/>
    </row>
    <row r="111" spans="1:14" ht="15" customHeight="1" x14ac:dyDescent="0.25">
      <c r="A111" s="92" t="s">
        <v>298</v>
      </c>
      <c r="B111" s="28" t="s">
        <v>161</v>
      </c>
      <c r="C111" s="29"/>
      <c r="D111" s="32"/>
      <c r="E111" s="68"/>
      <c r="F111" s="68"/>
      <c r="G111" s="68"/>
      <c r="H111" s="86" t="s">
        <v>31</v>
      </c>
      <c r="I111" s="3"/>
      <c r="J111" s="3"/>
      <c r="K111" s="3"/>
      <c r="L111" s="3"/>
      <c r="M111" s="3"/>
      <c r="N111" s="3"/>
    </row>
    <row r="112" spans="1:14" ht="15" customHeight="1" x14ac:dyDescent="0.25">
      <c r="A112" s="92" t="s">
        <v>299</v>
      </c>
      <c r="B112" s="28" t="s">
        <v>162</v>
      </c>
      <c r="C112" s="29"/>
      <c r="D112" s="32"/>
      <c r="E112" s="68"/>
      <c r="F112" s="68"/>
      <c r="G112" s="68"/>
      <c r="H112" s="86" t="s">
        <v>31</v>
      </c>
      <c r="I112" s="3"/>
      <c r="J112" s="3"/>
      <c r="K112" s="3"/>
      <c r="L112" s="3"/>
      <c r="M112" s="3"/>
      <c r="N112" s="3"/>
    </row>
    <row r="113" spans="1:14" x14ac:dyDescent="0.25">
      <c r="A113" s="135" t="s">
        <v>300</v>
      </c>
      <c r="B113" s="30" t="s">
        <v>163</v>
      </c>
      <c r="C113" s="31" t="s">
        <v>31</v>
      </c>
      <c r="D113" s="32"/>
      <c r="E113" s="68"/>
      <c r="F113" s="68"/>
      <c r="G113" s="68"/>
      <c r="H113" s="86" t="s">
        <v>31</v>
      </c>
      <c r="I113" s="3"/>
      <c r="J113" s="3"/>
      <c r="K113" s="3"/>
      <c r="L113" s="3"/>
      <c r="M113" s="3"/>
      <c r="N113" s="3"/>
    </row>
    <row r="114" spans="1:14" ht="15" customHeight="1" x14ac:dyDescent="0.25">
      <c r="A114" s="92" t="s">
        <v>164</v>
      </c>
      <c r="B114" s="28" t="s">
        <v>165</v>
      </c>
      <c r="C114" s="29" t="s">
        <v>166</v>
      </c>
      <c r="D114" s="32"/>
      <c r="E114" s="68"/>
      <c r="F114" s="68"/>
      <c r="G114" s="68"/>
      <c r="H114" s="86" t="s">
        <v>31</v>
      </c>
      <c r="I114" s="3"/>
      <c r="J114" s="3"/>
      <c r="K114" s="3"/>
      <c r="L114" s="3"/>
      <c r="M114" s="3"/>
      <c r="N114" s="3"/>
    </row>
    <row r="115" spans="1:14" ht="15.75" thickBot="1" x14ac:dyDescent="0.3">
      <c r="A115" s="92"/>
      <c r="B115" s="51"/>
      <c r="C115" s="52"/>
      <c r="D115" s="66"/>
      <c r="E115" s="67"/>
      <c r="F115" s="89"/>
      <c r="G115" s="89"/>
      <c r="H115" s="90"/>
      <c r="I115" s="3"/>
      <c r="J115" s="3"/>
      <c r="K115" s="3"/>
      <c r="L115" s="3"/>
      <c r="M115" s="3"/>
      <c r="N115" s="3"/>
    </row>
    <row r="116" spans="1:1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</sheetData>
  <mergeCells count="20">
    <mergeCell ref="E8:H8"/>
    <mergeCell ref="F16:G16"/>
    <mergeCell ref="C14:E14"/>
    <mergeCell ref="F18:G18"/>
    <mergeCell ref="A23:H23"/>
    <mergeCell ref="B17:E17"/>
    <mergeCell ref="H13:H14"/>
    <mergeCell ref="G10:H10"/>
    <mergeCell ref="B20:F20"/>
    <mergeCell ref="G3:H3"/>
    <mergeCell ref="G6:H6"/>
    <mergeCell ref="G7:H7"/>
    <mergeCell ref="E5:H5"/>
    <mergeCell ref="E4:H4"/>
    <mergeCell ref="A25:A27"/>
    <mergeCell ref="B25:B27"/>
    <mergeCell ref="C25:C27"/>
    <mergeCell ref="D25:D27"/>
    <mergeCell ref="H26:H27"/>
    <mergeCell ref="E25:H25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opLeftCell="A4" workbookViewId="0">
      <selection activeCell="E20" sqref="E20"/>
    </sheetView>
  </sheetViews>
  <sheetFormatPr defaultRowHeight="15" x14ac:dyDescent="0.25"/>
  <cols>
    <col min="2" max="2" width="67.140625" customWidth="1"/>
    <col min="5" max="5" width="13.140625" customWidth="1"/>
    <col min="6" max="6" width="9.7109375" customWidth="1"/>
    <col min="7" max="7" width="13" customWidth="1"/>
    <col min="8" max="8" width="13.140625" customWidth="1"/>
    <col min="9" max="9" width="12.85546875" customWidth="1"/>
    <col min="11" max="11" width="13.7109375" customWidth="1"/>
  </cols>
  <sheetData>
    <row r="2" spans="1:10" x14ac:dyDescent="0.25">
      <c r="B2" s="133" t="s">
        <v>231</v>
      </c>
    </row>
    <row r="4" spans="1:10" ht="15" customHeight="1" x14ac:dyDescent="0.25">
      <c r="A4" s="179" t="s">
        <v>170</v>
      </c>
      <c r="B4" s="180" t="s">
        <v>15</v>
      </c>
      <c r="C4" s="183" t="s">
        <v>171</v>
      </c>
      <c r="D4" s="186" t="s">
        <v>172</v>
      </c>
      <c r="E4" s="192" t="s">
        <v>291</v>
      </c>
      <c r="F4" s="192" t="s">
        <v>270</v>
      </c>
      <c r="G4" s="197" t="s">
        <v>17</v>
      </c>
      <c r="H4" s="197"/>
      <c r="I4" s="197"/>
      <c r="J4" s="197"/>
    </row>
    <row r="5" spans="1:10" ht="15" customHeight="1" x14ac:dyDescent="0.25">
      <c r="A5" s="179"/>
      <c r="B5" s="181"/>
      <c r="C5" s="184"/>
      <c r="D5" s="187"/>
      <c r="E5" s="193"/>
      <c r="F5" s="195"/>
      <c r="G5" s="113" t="s">
        <v>306</v>
      </c>
      <c r="H5" s="113" t="s">
        <v>289</v>
      </c>
      <c r="I5" s="113" t="s">
        <v>305</v>
      </c>
      <c r="J5" s="189" t="s">
        <v>18</v>
      </c>
    </row>
    <row r="6" spans="1:10" ht="48.75" customHeight="1" x14ac:dyDescent="0.25">
      <c r="A6" s="179"/>
      <c r="B6" s="182"/>
      <c r="C6" s="185"/>
      <c r="D6" s="188"/>
      <c r="E6" s="194"/>
      <c r="F6" s="196"/>
      <c r="G6" s="114" t="s">
        <v>173</v>
      </c>
      <c r="H6" s="114" t="s">
        <v>174</v>
      </c>
      <c r="I6" s="114" t="s">
        <v>175</v>
      </c>
      <c r="J6" s="189"/>
    </row>
    <row r="7" spans="1:10" ht="15.75" thickBot="1" x14ac:dyDescent="0.3">
      <c r="A7" s="20" t="s">
        <v>22</v>
      </c>
      <c r="B7" s="21" t="s">
        <v>23</v>
      </c>
      <c r="C7" s="12" t="s">
        <v>24</v>
      </c>
      <c r="D7" s="12" t="s">
        <v>25</v>
      </c>
      <c r="E7" s="12"/>
      <c r="F7" s="12"/>
      <c r="G7" s="12" t="s">
        <v>26</v>
      </c>
      <c r="H7" s="12" t="s">
        <v>27</v>
      </c>
      <c r="I7" s="12" t="s">
        <v>28</v>
      </c>
      <c r="J7" s="13" t="s">
        <v>29</v>
      </c>
    </row>
    <row r="8" spans="1:10" ht="21" customHeight="1" x14ac:dyDescent="0.25">
      <c r="A8" s="115">
        <v>1</v>
      </c>
      <c r="B8" s="116" t="s">
        <v>277</v>
      </c>
      <c r="C8" s="40" t="s">
        <v>176</v>
      </c>
      <c r="D8" s="25" t="s">
        <v>31</v>
      </c>
      <c r="E8" s="25"/>
      <c r="F8" s="25"/>
      <c r="G8" s="99">
        <f>G16+G11</f>
        <v>5544939.4200000009</v>
      </c>
      <c r="H8" s="99">
        <f t="shared" ref="H8:J8" si="0">H16+H11</f>
        <v>1353050.58</v>
      </c>
      <c r="I8" s="99">
        <f t="shared" si="0"/>
        <v>1342066.04</v>
      </c>
      <c r="J8" s="82">
        <f t="shared" si="0"/>
        <v>0</v>
      </c>
    </row>
    <row r="9" spans="1:10" ht="88.5" customHeight="1" x14ac:dyDescent="0.25">
      <c r="A9" s="117" t="s">
        <v>177</v>
      </c>
      <c r="B9" s="118" t="s">
        <v>278</v>
      </c>
      <c r="C9" s="28" t="s">
        <v>178</v>
      </c>
      <c r="D9" s="29" t="s">
        <v>31</v>
      </c>
      <c r="E9" s="29"/>
      <c r="F9" s="29"/>
      <c r="G9" s="100"/>
      <c r="H9" s="100"/>
      <c r="I9" s="100"/>
      <c r="J9" s="83"/>
    </row>
    <row r="10" spans="1:10" ht="48.75" customHeight="1" x14ac:dyDescent="0.25">
      <c r="A10" s="117" t="s">
        <v>179</v>
      </c>
      <c r="B10" s="118" t="s">
        <v>279</v>
      </c>
      <c r="C10" s="28" t="s">
        <v>180</v>
      </c>
      <c r="D10" s="29" t="s">
        <v>31</v>
      </c>
      <c r="E10" s="29"/>
      <c r="F10" s="29"/>
      <c r="G10" s="100"/>
      <c r="H10" s="100"/>
      <c r="I10" s="100"/>
      <c r="J10" s="83"/>
    </row>
    <row r="11" spans="1:10" ht="39" customHeight="1" x14ac:dyDescent="0.25">
      <c r="A11" s="117" t="s">
        <v>181</v>
      </c>
      <c r="B11" s="119" t="s">
        <v>280</v>
      </c>
      <c r="C11" s="28" t="s">
        <v>182</v>
      </c>
      <c r="D11" s="29" t="s">
        <v>31</v>
      </c>
      <c r="E11" s="29"/>
      <c r="F11" s="29"/>
      <c r="G11" s="100">
        <v>28226.400000000001</v>
      </c>
      <c r="H11" s="100"/>
      <c r="I11" s="100"/>
      <c r="J11" s="83"/>
    </row>
    <row r="12" spans="1:10" ht="39" customHeight="1" x14ac:dyDescent="0.25">
      <c r="A12" s="120" t="s">
        <v>247</v>
      </c>
      <c r="B12" s="118" t="s">
        <v>248</v>
      </c>
      <c r="C12" s="28" t="s">
        <v>249</v>
      </c>
      <c r="D12" s="29"/>
      <c r="E12" s="29"/>
      <c r="F12" s="29"/>
      <c r="G12" s="100"/>
      <c r="H12" s="100"/>
      <c r="I12" s="100"/>
      <c r="J12" s="83"/>
    </row>
    <row r="13" spans="1:10" ht="39" customHeight="1" x14ac:dyDescent="0.25">
      <c r="A13" s="120"/>
      <c r="B13" s="118" t="s">
        <v>250</v>
      </c>
      <c r="C13" s="28" t="s">
        <v>251</v>
      </c>
      <c r="D13" s="29"/>
      <c r="E13" s="29"/>
      <c r="F13" s="29"/>
      <c r="G13" s="100"/>
      <c r="H13" s="100"/>
      <c r="I13" s="100"/>
      <c r="J13" s="83"/>
    </row>
    <row r="14" spans="1:10" ht="39" customHeight="1" x14ac:dyDescent="0.25">
      <c r="A14" s="120"/>
      <c r="B14" s="118" t="s">
        <v>271</v>
      </c>
      <c r="C14" s="28" t="s">
        <v>272</v>
      </c>
      <c r="D14" s="29"/>
      <c r="E14" s="29"/>
      <c r="F14" s="29"/>
      <c r="G14" s="100"/>
      <c r="H14" s="100"/>
      <c r="I14" s="100"/>
      <c r="J14" s="83"/>
    </row>
    <row r="15" spans="1:10" ht="39" customHeight="1" x14ac:dyDescent="0.25">
      <c r="A15" s="120" t="s">
        <v>252</v>
      </c>
      <c r="B15" s="118" t="s">
        <v>281</v>
      </c>
      <c r="C15" s="28" t="s">
        <v>253</v>
      </c>
      <c r="D15" s="29"/>
      <c r="E15" s="29"/>
      <c r="F15" s="29"/>
      <c r="G15" s="100"/>
      <c r="H15" s="100"/>
      <c r="I15" s="100"/>
      <c r="J15" s="83"/>
    </row>
    <row r="16" spans="1:10" ht="47.25" customHeight="1" x14ac:dyDescent="0.25">
      <c r="A16" s="117" t="s">
        <v>183</v>
      </c>
      <c r="B16" s="118" t="s">
        <v>282</v>
      </c>
      <c r="C16" s="28" t="s">
        <v>184</v>
      </c>
      <c r="D16" s="29" t="s">
        <v>31</v>
      </c>
      <c r="E16" s="29"/>
      <c r="F16" s="29"/>
      <c r="G16" s="101">
        <f>G17+G20+G33</f>
        <v>5516713.0200000005</v>
      </c>
      <c r="H16" s="101">
        <f>H17+H20+H33</f>
        <v>1353050.58</v>
      </c>
      <c r="I16" s="101">
        <f>I17+I20+I33</f>
        <v>1342066.04</v>
      </c>
      <c r="J16" s="82">
        <f>J17+J20+J33</f>
        <v>0</v>
      </c>
    </row>
    <row r="17" spans="1:10" ht="34.5" customHeight="1" x14ac:dyDescent="0.25">
      <c r="A17" s="117" t="s">
        <v>185</v>
      </c>
      <c r="B17" s="118" t="s">
        <v>186</v>
      </c>
      <c r="C17" s="28" t="s">
        <v>187</v>
      </c>
      <c r="D17" s="29" t="s">
        <v>31</v>
      </c>
      <c r="E17" s="29"/>
      <c r="F17" s="29"/>
      <c r="G17" s="100">
        <f>G18</f>
        <v>3429821.98</v>
      </c>
      <c r="H17" s="100">
        <f t="shared" ref="H17:J17" si="1">H18</f>
        <v>191975</v>
      </c>
      <c r="I17" s="100">
        <f t="shared" si="1"/>
        <v>191975</v>
      </c>
      <c r="J17" s="83">
        <f t="shared" si="1"/>
        <v>0</v>
      </c>
    </row>
    <row r="18" spans="1:10" ht="32.25" customHeight="1" x14ac:dyDescent="0.25">
      <c r="A18" s="117" t="s">
        <v>188</v>
      </c>
      <c r="B18" s="118" t="s">
        <v>189</v>
      </c>
      <c r="C18" s="28" t="s">
        <v>190</v>
      </c>
      <c r="D18" s="29" t="s">
        <v>31</v>
      </c>
      <c r="E18" s="29"/>
      <c r="F18" s="29"/>
      <c r="G18" s="100">
        <f>2825400+158400+64360+164215+7000+38000+480-94.9-916+8019+44.9-1963.3-44862+43200+37800-17490.16+16000+8100+3725.76-86358+7500+58158.06-70000+56100-1200+300-146000+69349.94+3882.21-1894.71+20891.25+53607.33+68091.25-527.25+24700-8700+90717.4-16000-2213.8</f>
        <v>3429821.98</v>
      </c>
      <c r="H18" s="100">
        <v>191975</v>
      </c>
      <c r="I18" s="100">
        <v>191975</v>
      </c>
      <c r="J18" s="83"/>
    </row>
    <row r="19" spans="1:10" ht="36" customHeight="1" x14ac:dyDescent="0.25">
      <c r="A19" s="117" t="s">
        <v>191</v>
      </c>
      <c r="B19" s="118" t="s">
        <v>281</v>
      </c>
      <c r="C19" s="28" t="s">
        <v>192</v>
      </c>
      <c r="D19" s="29" t="s">
        <v>31</v>
      </c>
      <c r="E19" s="29"/>
      <c r="F19" s="29"/>
      <c r="G19" s="100"/>
      <c r="H19" s="100"/>
      <c r="I19" s="100"/>
      <c r="J19" s="83"/>
    </row>
    <row r="20" spans="1:10" ht="40.5" customHeight="1" x14ac:dyDescent="0.25">
      <c r="A20" s="117" t="s">
        <v>193</v>
      </c>
      <c r="B20" s="116" t="s">
        <v>194</v>
      </c>
      <c r="C20" s="30" t="s">
        <v>195</v>
      </c>
      <c r="D20" s="31" t="s">
        <v>31</v>
      </c>
      <c r="E20" s="31"/>
      <c r="F20" s="31"/>
      <c r="G20" s="101">
        <f>G21</f>
        <v>1976723.64</v>
      </c>
      <c r="H20" s="101">
        <f t="shared" ref="H20:J20" si="2">H21</f>
        <v>1161075.58</v>
      </c>
      <c r="I20" s="101">
        <f t="shared" si="2"/>
        <v>1150091.04</v>
      </c>
      <c r="J20" s="82">
        <f t="shared" si="2"/>
        <v>0</v>
      </c>
    </row>
    <row r="21" spans="1:10" ht="30.75" customHeight="1" x14ac:dyDescent="0.25">
      <c r="A21" s="117" t="s">
        <v>196</v>
      </c>
      <c r="B21" s="118" t="s">
        <v>189</v>
      </c>
      <c r="C21" s="28" t="s">
        <v>197</v>
      </c>
      <c r="D21" s="29" t="s">
        <v>31</v>
      </c>
      <c r="E21" s="29"/>
      <c r="F21" s="29"/>
      <c r="G21" s="100">
        <f>57300+124000+30600+31260+310760+124000+528227.65+79600+280000+80000-14500+351646+14900+396-5513.83+854+135.93+45704-9530.98+7656-9386.17+6144-81310.29-9522.69-3157.72+4000+477.84+30500+1483.9</f>
        <v>1976723.64</v>
      </c>
      <c r="H21" s="125">
        <f>SUM(H22:H25)+512955.58+310760+31260</f>
        <v>1161075.58</v>
      </c>
      <c r="I21" s="125">
        <f>SUM(I22:I25)+501971.04+310760+31260</f>
        <v>1150091.04</v>
      </c>
      <c r="J21" s="83"/>
    </row>
    <row r="22" spans="1:10" ht="30.75" customHeight="1" x14ac:dyDescent="0.25">
      <c r="A22" s="117"/>
      <c r="B22" s="118" t="s">
        <v>250</v>
      </c>
      <c r="C22" s="28" t="s">
        <v>254</v>
      </c>
      <c r="D22" s="29"/>
      <c r="E22" s="109" t="s">
        <v>310</v>
      </c>
      <c r="F22" s="109"/>
      <c r="G22" s="100"/>
      <c r="H22" s="102"/>
      <c r="I22" s="100"/>
      <c r="J22" s="83"/>
    </row>
    <row r="23" spans="1:10" ht="30.75" customHeight="1" x14ac:dyDescent="0.25">
      <c r="A23" s="117"/>
      <c r="B23" s="118" t="s">
        <v>250</v>
      </c>
      <c r="C23" s="28" t="s">
        <v>259</v>
      </c>
      <c r="D23" s="29"/>
      <c r="E23" s="109" t="s">
        <v>311</v>
      </c>
      <c r="F23" s="109"/>
      <c r="G23" s="100">
        <v>280000</v>
      </c>
      <c r="H23" s="102">
        <v>280000</v>
      </c>
      <c r="I23" s="100">
        <v>280000</v>
      </c>
      <c r="J23" s="83"/>
    </row>
    <row r="24" spans="1:10" ht="30.75" customHeight="1" x14ac:dyDescent="0.25">
      <c r="A24" s="117"/>
      <c r="B24" s="118" t="s">
        <v>250</v>
      </c>
      <c r="C24" s="28" t="s">
        <v>285</v>
      </c>
      <c r="D24" s="29"/>
      <c r="E24" s="109" t="s">
        <v>309</v>
      </c>
      <c r="F24" s="109"/>
      <c r="G24" s="100">
        <v>79600</v>
      </c>
      <c r="H24" s="102">
        <v>26100</v>
      </c>
      <c r="I24" s="100">
        <v>26100</v>
      </c>
      <c r="J24" s="83"/>
    </row>
    <row r="25" spans="1:10" ht="30.75" customHeight="1" x14ac:dyDescent="0.25">
      <c r="A25" s="117"/>
      <c r="B25" s="92" t="s">
        <v>250</v>
      </c>
      <c r="C25" s="28" t="s">
        <v>286</v>
      </c>
      <c r="D25" s="29"/>
      <c r="E25" s="109"/>
      <c r="F25" s="109"/>
      <c r="G25" s="100"/>
      <c r="H25" s="102"/>
      <c r="I25" s="100"/>
      <c r="J25" s="83"/>
    </row>
    <row r="26" spans="1:10" ht="27" customHeight="1" x14ac:dyDescent="0.25">
      <c r="A26" s="117" t="s">
        <v>198</v>
      </c>
      <c r="B26" s="118" t="s">
        <v>281</v>
      </c>
      <c r="C26" s="28" t="s">
        <v>199</v>
      </c>
      <c r="D26" s="29" t="s">
        <v>31</v>
      </c>
      <c r="E26" s="29"/>
      <c r="F26" s="29"/>
      <c r="G26" s="100"/>
      <c r="H26" s="100"/>
      <c r="I26" s="100"/>
      <c r="J26" s="83"/>
    </row>
    <row r="27" spans="1:10" ht="15" customHeight="1" x14ac:dyDescent="0.25">
      <c r="A27" s="117" t="s">
        <v>200</v>
      </c>
      <c r="B27" s="118" t="s">
        <v>283</v>
      </c>
      <c r="C27" s="28" t="s">
        <v>201</v>
      </c>
      <c r="D27" s="29" t="s">
        <v>31</v>
      </c>
      <c r="E27" s="29"/>
      <c r="F27" s="29"/>
      <c r="G27" s="100"/>
      <c r="H27" s="100"/>
      <c r="I27" s="100"/>
      <c r="J27" s="83"/>
    </row>
    <row r="28" spans="1:10" ht="21" customHeight="1" x14ac:dyDescent="0.25">
      <c r="A28" s="117"/>
      <c r="B28" s="118" t="s">
        <v>250</v>
      </c>
      <c r="C28" s="28" t="s">
        <v>273</v>
      </c>
      <c r="D28" s="29"/>
      <c r="E28" s="29"/>
      <c r="F28" s="29"/>
      <c r="G28" s="100"/>
      <c r="H28" s="100"/>
      <c r="I28" s="100"/>
      <c r="J28" s="83"/>
    </row>
    <row r="29" spans="1:10" ht="21" customHeight="1" x14ac:dyDescent="0.25">
      <c r="A29" s="117"/>
      <c r="B29" s="118" t="s">
        <v>271</v>
      </c>
      <c r="C29" s="28" t="s">
        <v>274</v>
      </c>
      <c r="D29" s="29"/>
      <c r="E29" s="29"/>
      <c r="F29" s="29"/>
      <c r="G29" s="100"/>
      <c r="H29" s="100"/>
      <c r="I29" s="100"/>
      <c r="J29" s="83"/>
    </row>
    <row r="30" spans="1:10" ht="15" customHeight="1" x14ac:dyDescent="0.25">
      <c r="A30" s="117" t="s">
        <v>202</v>
      </c>
      <c r="B30" s="118" t="s">
        <v>203</v>
      </c>
      <c r="C30" s="28" t="s">
        <v>204</v>
      </c>
      <c r="D30" s="29" t="s">
        <v>31</v>
      </c>
      <c r="E30" s="29"/>
      <c r="F30" s="29"/>
      <c r="G30" s="100"/>
      <c r="H30" s="100"/>
      <c r="I30" s="100"/>
      <c r="J30" s="83"/>
    </row>
    <row r="31" spans="1:10" ht="15" customHeight="1" x14ac:dyDescent="0.25">
      <c r="A31" s="117" t="s">
        <v>205</v>
      </c>
      <c r="B31" s="118" t="s">
        <v>189</v>
      </c>
      <c r="C31" s="28" t="s">
        <v>206</v>
      </c>
      <c r="D31" s="29" t="s">
        <v>31</v>
      </c>
      <c r="E31" s="29"/>
      <c r="F31" s="29"/>
      <c r="G31" s="100"/>
      <c r="H31" s="100"/>
      <c r="I31" s="100"/>
      <c r="J31" s="83"/>
    </row>
    <row r="32" spans="1:10" ht="15" customHeight="1" x14ac:dyDescent="0.25">
      <c r="A32" s="117" t="s">
        <v>207</v>
      </c>
      <c r="B32" s="118" t="s">
        <v>281</v>
      </c>
      <c r="C32" s="28" t="s">
        <v>208</v>
      </c>
      <c r="D32" s="29" t="s">
        <v>31</v>
      </c>
      <c r="E32" s="29"/>
      <c r="F32" s="29"/>
      <c r="G32" s="100"/>
      <c r="H32" s="100"/>
      <c r="I32" s="100"/>
      <c r="J32" s="83"/>
    </row>
    <row r="33" spans="1:12" ht="18.75" customHeight="1" thickBot="1" x14ac:dyDescent="0.3">
      <c r="A33" s="117" t="s">
        <v>209</v>
      </c>
      <c r="B33" s="116" t="s">
        <v>210</v>
      </c>
      <c r="C33" s="145" t="s">
        <v>211</v>
      </c>
      <c r="D33" s="146" t="s">
        <v>31</v>
      </c>
      <c r="E33" s="146"/>
      <c r="F33" s="146"/>
      <c r="G33" s="147">
        <f>G34</f>
        <v>110167.40000000002</v>
      </c>
      <c r="H33" s="147">
        <f t="shared" ref="H33:J33" si="3">H34</f>
        <v>0</v>
      </c>
      <c r="I33" s="147">
        <f t="shared" si="3"/>
        <v>0</v>
      </c>
      <c r="J33" s="82">
        <f t="shared" si="3"/>
        <v>0</v>
      </c>
    </row>
    <row r="34" spans="1:12" ht="29.25" customHeight="1" thickBot="1" x14ac:dyDescent="0.3">
      <c r="A34" s="117" t="s">
        <v>212</v>
      </c>
      <c r="B34" s="118" t="s">
        <v>189</v>
      </c>
      <c r="C34" s="24" t="s">
        <v>213</v>
      </c>
      <c r="D34" s="25" t="s">
        <v>31</v>
      </c>
      <c r="E34" s="25"/>
      <c r="F34" s="25"/>
      <c r="G34" s="103">
        <f>150061.83+123451.07-163345.5</f>
        <v>110167.40000000002</v>
      </c>
      <c r="H34" s="103"/>
      <c r="I34" s="103"/>
      <c r="J34" s="83"/>
    </row>
    <row r="35" spans="1:12" ht="29.25" customHeight="1" x14ac:dyDescent="0.25">
      <c r="A35" s="117"/>
      <c r="B35" s="118" t="s">
        <v>250</v>
      </c>
      <c r="C35" s="24" t="s">
        <v>255</v>
      </c>
      <c r="D35" s="45"/>
      <c r="E35" s="45"/>
      <c r="F35" s="45"/>
      <c r="G35" s="104"/>
      <c r="H35" s="104"/>
      <c r="I35" s="104"/>
      <c r="J35" s="83"/>
    </row>
    <row r="36" spans="1:12" ht="29.25" customHeight="1" x14ac:dyDescent="0.25">
      <c r="A36" s="117"/>
      <c r="B36" s="118" t="s">
        <v>271</v>
      </c>
      <c r="C36" s="44" t="s">
        <v>275</v>
      </c>
      <c r="D36" s="45"/>
      <c r="E36" s="45"/>
      <c r="F36" s="45"/>
      <c r="G36" s="104"/>
      <c r="H36" s="104"/>
      <c r="I36" s="104"/>
      <c r="J36" s="83"/>
    </row>
    <row r="37" spans="1:12" ht="15" customHeight="1" x14ac:dyDescent="0.25">
      <c r="A37" s="117" t="s">
        <v>214</v>
      </c>
      <c r="B37" s="118" t="s">
        <v>215</v>
      </c>
      <c r="C37" s="28" t="s">
        <v>216</v>
      </c>
      <c r="D37" s="29" t="s">
        <v>31</v>
      </c>
      <c r="E37" s="29"/>
      <c r="F37" s="29"/>
      <c r="G37" s="100"/>
      <c r="H37" s="100"/>
      <c r="I37" s="100"/>
      <c r="J37" s="83"/>
    </row>
    <row r="38" spans="1:12" ht="24" customHeight="1" x14ac:dyDescent="0.25">
      <c r="A38" s="117" t="s">
        <v>23</v>
      </c>
      <c r="B38" s="118" t="s">
        <v>284</v>
      </c>
      <c r="C38" s="28" t="s">
        <v>217</v>
      </c>
      <c r="D38" s="29" t="s">
        <v>31</v>
      </c>
      <c r="E38" s="29"/>
      <c r="F38" s="29"/>
      <c r="G38" s="101">
        <f>G40</f>
        <v>5516713.0200000005</v>
      </c>
      <c r="H38" s="101">
        <f>H41</f>
        <v>1353050.58</v>
      </c>
      <c r="I38" s="101">
        <f>I42</f>
        <v>1342066.04</v>
      </c>
      <c r="J38" s="83"/>
    </row>
    <row r="39" spans="1:12" ht="15" customHeight="1" x14ac:dyDescent="0.25">
      <c r="A39" s="121"/>
      <c r="B39" s="122" t="s">
        <v>218</v>
      </c>
      <c r="C39" s="34" t="s">
        <v>219</v>
      </c>
      <c r="D39" s="35"/>
      <c r="E39" s="35"/>
      <c r="F39" s="35"/>
      <c r="G39" s="105"/>
      <c r="H39" s="105"/>
      <c r="I39" s="105"/>
      <c r="J39" s="83"/>
    </row>
    <row r="40" spans="1:12" x14ac:dyDescent="0.25">
      <c r="A40" s="123"/>
      <c r="B40" s="124"/>
      <c r="C40" s="75"/>
      <c r="D40" s="132" t="s">
        <v>276</v>
      </c>
      <c r="E40" s="132"/>
      <c r="F40" s="132"/>
      <c r="G40" s="82">
        <f>G16</f>
        <v>5516713.0200000005</v>
      </c>
      <c r="H40" s="82"/>
      <c r="I40" s="83"/>
      <c r="J40" s="83"/>
    </row>
    <row r="41" spans="1:12" x14ac:dyDescent="0.25">
      <c r="A41" s="95"/>
      <c r="B41" s="74"/>
      <c r="C41" s="75"/>
      <c r="D41" s="132" t="s">
        <v>290</v>
      </c>
      <c r="E41" s="132"/>
      <c r="F41" s="132"/>
      <c r="G41" s="82"/>
      <c r="H41" s="82">
        <f>H8</f>
        <v>1353050.58</v>
      </c>
      <c r="I41" s="82"/>
      <c r="J41" s="83"/>
    </row>
    <row r="42" spans="1:12" x14ac:dyDescent="0.25">
      <c r="A42" s="96"/>
      <c r="B42" s="76"/>
      <c r="C42" s="44"/>
      <c r="D42" s="144" t="s">
        <v>308</v>
      </c>
      <c r="E42" s="77"/>
      <c r="F42" s="77"/>
      <c r="G42" s="106"/>
      <c r="H42" s="106"/>
      <c r="I42" s="106">
        <f>I8</f>
        <v>1342066.04</v>
      </c>
      <c r="J42" s="83"/>
    </row>
    <row r="43" spans="1:12" ht="30.75" customHeight="1" x14ac:dyDescent="0.25">
      <c r="A43" s="91" t="s">
        <v>24</v>
      </c>
      <c r="B43" s="92" t="s">
        <v>220</v>
      </c>
      <c r="C43" s="28" t="s">
        <v>221</v>
      </c>
      <c r="D43" s="29" t="s">
        <v>31</v>
      </c>
      <c r="E43" s="29"/>
      <c r="F43" s="29"/>
      <c r="G43" s="100"/>
      <c r="H43" s="100"/>
      <c r="I43" s="100"/>
      <c r="J43" s="83"/>
    </row>
    <row r="44" spans="1:12" ht="15" customHeight="1" x14ac:dyDescent="0.25">
      <c r="A44" s="93"/>
      <c r="B44" s="94" t="s">
        <v>218</v>
      </c>
      <c r="C44" s="34" t="s">
        <v>222</v>
      </c>
      <c r="D44" s="35"/>
      <c r="E44" s="35"/>
      <c r="F44" s="35"/>
      <c r="G44" s="105"/>
      <c r="H44" s="105"/>
      <c r="I44" s="105"/>
      <c r="J44" s="83"/>
    </row>
    <row r="45" spans="1:12" ht="15.75" thickBot="1" x14ac:dyDescent="0.3">
      <c r="A45" s="97"/>
      <c r="B45" s="98"/>
      <c r="C45" s="9"/>
      <c r="D45" s="11"/>
      <c r="E45" s="11"/>
      <c r="F45" s="11"/>
      <c r="G45" s="107"/>
      <c r="H45" s="107"/>
      <c r="I45" s="107"/>
      <c r="J45" s="108"/>
    </row>
    <row r="46" spans="1:12" x14ac:dyDescent="0.25">
      <c r="A46" s="3"/>
      <c r="B46" s="3"/>
      <c r="C46" s="3"/>
      <c r="D46" s="3"/>
      <c r="E46" s="80"/>
      <c r="F46" s="80"/>
      <c r="G46" s="3"/>
      <c r="H46" s="3"/>
      <c r="I46" s="3"/>
      <c r="J46" s="3"/>
      <c r="K46" s="22"/>
      <c r="L46" s="22"/>
    </row>
    <row r="47" spans="1:12" x14ac:dyDescent="0.25">
      <c r="A47" s="3"/>
      <c r="B47" s="126" t="s">
        <v>223</v>
      </c>
      <c r="C47" s="126"/>
      <c r="D47" s="126"/>
      <c r="E47" s="126"/>
      <c r="F47" s="126"/>
      <c r="G47" s="126"/>
      <c r="H47" s="126"/>
      <c r="I47" s="126"/>
      <c r="J47" s="126"/>
      <c r="K47" s="127"/>
      <c r="L47" s="127"/>
    </row>
    <row r="48" spans="1:12" x14ac:dyDescent="0.25">
      <c r="A48" s="3"/>
      <c r="B48" s="126" t="s">
        <v>224</v>
      </c>
      <c r="C48" s="191" t="s">
        <v>230</v>
      </c>
      <c r="D48" s="191"/>
      <c r="E48" s="126"/>
      <c r="F48" s="126"/>
      <c r="G48" s="126"/>
      <c r="H48" s="126"/>
      <c r="I48" s="126"/>
      <c r="J48" s="126"/>
      <c r="K48" s="127"/>
      <c r="L48" s="127"/>
    </row>
    <row r="49" spans="1:12" x14ac:dyDescent="0.25">
      <c r="A49" s="1"/>
      <c r="B49" s="126"/>
      <c r="C49" s="128"/>
      <c r="D49" s="126"/>
      <c r="E49" s="126"/>
      <c r="F49" s="126"/>
      <c r="G49" s="126"/>
      <c r="H49" s="126"/>
      <c r="I49" s="126"/>
      <c r="J49" s="126"/>
      <c r="K49" s="127"/>
      <c r="L49" s="127"/>
    </row>
    <row r="50" spans="1:12" x14ac:dyDescent="0.25">
      <c r="A50" s="1"/>
      <c r="B50" s="190" t="s">
        <v>260</v>
      </c>
      <c r="C50" s="190"/>
      <c r="D50" s="190"/>
      <c r="E50" s="190"/>
      <c r="F50" s="190"/>
      <c r="G50" s="190"/>
      <c r="H50" s="190"/>
      <c r="I50" s="190"/>
      <c r="J50" s="190"/>
      <c r="K50" s="190"/>
      <c r="L50" s="190"/>
    </row>
    <row r="51" spans="1:12" x14ac:dyDescent="0.25">
      <c r="A51" s="3"/>
      <c r="B51" s="190" t="s">
        <v>287</v>
      </c>
      <c r="C51" s="190"/>
      <c r="D51" s="190"/>
      <c r="E51" s="190"/>
      <c r="F51" s="190"/>
      <c r="G51" s="190"/>
      <c r="H51" s="190"/>
      <c r="I51" s="190"/>
      <c r="J51" s="190"/>
      <c r="K51" s="190"/>
      <c r="L51" s="190"/>
    </row>
    <row r="52" spans="1:12" x14ac:dyDescent="0.25">
      <c r="A52" s="1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</row>
    <row r="53" spans="1:12" x14ac:dyDescent="0.25">
      <c r="A53" s="1"/>
      <c r="B53" s="190" t="s">
        <v>307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</row>
    <row r="54" spans="1:12" x14ac:dyDescent="0.25">
      <c r="A54" s="3"/>
      <c r="B54" s="178" t="s">
        <v>227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</row>
    <row r="55" spans="1:12" x14ac:dyDescent="0.25">
      <c r="A55" s="3"/>
      <c r="B55" s="177" t="s">
        <v>316</v>
      </c>
      <c r="C55" s="177"/>
      <c r="D55" s="177"/>
      <c r="E55" s="177"/>
      <c r="F55" s="111"/>
      <c r="G55" s="110"/>
      <c r="H55" s="110"/>
      <c r="I55" s="110"/>
      <c r="J55" s="110"/>
      <c r="K55" s="110"/>
      <c r="L55" s="110"/>
    </row>
  </sheetData>
  <mergeCells count="15">
    <mergeCell ref="B55:E55"/>
    <mergeCell ref="B54:L54"/>
    <mergeCell ref="A4:A6"/>
    <mergeCell ref="B4:B6"/>
    <mergeCell ref="C4:C6"/>
    <mergeCell ref="D4:D6"/>
    <mergeCell ref="J5:J6"/>
    <mergeCell ref="B50:L50"/>
    <mergeCell ref="B51:L51"/>
    <mergeCell ref="B52:L52"/>
    <mergeCell ref="B53:L53"/>
    <mergeCell ref="C48:D48"/>
    <mergeCell ref="E4:E6"/>
    <mergeCell ref="F4:F6"/>
    <mergeCell ref="G4:J4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 1-4</vt:lpstr>
      <vt:lpstr>стр 5-6</vt:lpstr>
      <vt:lpstr>'стр 5-6'!Область_печати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2025-01-20T08:17:43Z</dcterms:modified>
</cp:coreProperties>
</file>